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4" i="1" l="1"/>
  <c r="O14" i="1"/>
  <c r="P14" i="1"/>
  <c r="Q14" i="1"/>
  <c r="N14" i="1"/>
  <c r="H14" i="1"/>
  <c r="I14" i="1"/>
  <c r="J14" i="1"/>
  <c r="G14" i="1"/>
  <c r="H21" i="1" l="1"/>
  <c r="H23" i="1" s="1"/>
  <c r="G21" i="1" l="1"/>
  <c r="G23" i="1" s="1"/>
  <c r="N3" i="1" l="1"/>
  <c r="O3" i="1" s="1"/>
  <c r="N4" i="1"/>
  <c r="O4" i="1" s="1"/>
  <c r="O11" i="1" l="1"/>
  <c r="O12" i="1" s="1"/>
  <c r="P11" i="1"/>
  <c r="P12" i="1" s="1"/>
  <c r="Q11" i="1"/>
  <c r="Q12" i="1" s="1"/>
  <c r="N11" i="1"/>
  <c r="N12" i="1" s="1"/>
  <c r="H11" i="1"/>
  <c r="H12" i="1" s="1"/>
  <c r="I11" i="1"/>
  <c r="I12" i="1" s="1"/>
  <c r="J11" i="1"/>
  <c r="J12" i="1" s="1"/>
  <c r="G11" i="1"/>
  <c r="G12" i="1" s="1"/>
  <c r="I4" i="1"/>
  <c r="N13" i="1" s="1"/>
  <c r="I3" i="1"/>
  <c r="G13" i="1" s="1"/>
  <c r="O13" i="1" l="1"/>
  <c r="Q13" i="1"/>
  <c r="L3" i="1"/>
  <c r="L4" i="1"/>
  <c r="G15" i="1"/>
  <c r="N15" i="1"/>
  <c r="P13" i="1" s="1"/>
  <c r="I13" i="1" l="1"/>
  <c r="H13" i="1"/>
  <c r="J13" i="1"/>
</calcChain>
</file>

<file path=xl/sharedStrings.xml><?xml version="1.0" encoding="utf-8"?>
<sst xmlns="http://schemas.openxmlformats.org/spreadsheetml/2006/main" count="41" uniqueCount="31">
  <si>
    <t>Printemps</t>
  </si>
  <si>
    <t>Automne</t>
  </si>
  <si>
    <t>Moyenne</t>
  </si>
  <si>
    <t>Ecart-type</t>
  </si>
  <si>
    <t>Question 1</t>
  </si>
  <si>
    <t>Temps de retour</t>
  </si>
  <si>
    <t>Probabilite</t>
  </si>
  <si>
    <r>
      <t>Debit Moyen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</si>
  <si>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Rapport</t>
  </si>
  <si>
    <t>Question 2</t>
  </si>
  <si>
    <t>T</t>
  </si>
  <si>
    <t>Q</t>
  </si>
  <si>
    <t>Q0</t>
  </si>
  <si>
    <t>F(x)</t>
  </si>
  <si>
    <t>u</t>
  </si>
  <si>
    <t>Question 3</t>
  </si>
  <si>
    <t>S</t>
  </si>
  <si>
    <t>a(m/s)</t>
  </si>
  <si>
    <t>Distribution de Poisson</t>
  </si>
  <si>
    <t>n</t>
  </si>
  <si>
    <t>p</t>
  </si>
  <si>
    <t>x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</si>
  <si>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pointe</t>
    </r>
  </si>
  <si>
    <r>
      <t>Dans les deux cas la crue de 1500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 est depasse apres 100 ans donc p=0.01</t>
    </r>
  </si>
  <si>
    <t>λ</t>
  </si>
  <si>
    <t>p(x,λ)</t>
  </si>
  <si>
    <r>
      <t>Pour obtenir la probabilite qu'au moins une crue depasse 1500m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/s on calcule </t>
    </r>
    <r>
      <rPr>
        <b/>
        <sz val="11"/>
        <color theme="1"/>
        <rFont val="Calibri"/>
        <family val="2"/>
        <scheme val="minor"/>
      </rPr>
      <t>1-p(0,0.2)-p(1,0.2)</t>
    </r>
  </si>
  <si>
    <t>Probabilte</t>
  </si>
  <si>
    <t>Q (Debit de la pluie)</t>
  </si>
  <si>
    <t>a(mm)</t>
  </si>
  <si>
    <r>
      <t>Debit de pointe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</si>
</sst>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"/>
  <sheetViews>
    <sheetView tabSelected="1" view="pageLayout" zoomScale="85" zoomScaleNormal="100" zoomScalePageLayoutView="85" workbookViewId="0">
      <selection activeCell="E4" sqref="E4"/>
    </sheetView>
  </sheetViews>
  <sheetFormatPr defaultColWidth="9.109375" defaultRowHeight="14.4" x14ac:dyDescent="0.3"/>
  <cols>
    <col min="1" max="1" width="10.109375" style="1" bestFit="1" customWidth="1"/>
    <col min="2" max="2" width="9.44140625" style="1" bestFit="1" customWidth="1"/>
    <col min="3" max="3" width="10" style="1" bestFit="1" customWidth="1"/>
    <col min="4" max="4" width="9.109375" style="1"/>
    <col min="5" max="5" width="10.5546875" style="1" bestFit="1" customWidth="1"/>
    <col min="6" max="6" width="11.6640625" style="1" bestFit="1" customWidth="1"/>
    <col min="7" max="7" width="9.109375" style="1"/>
    <col min="8" max="8" width="10.88671875" style="1" bestFit="1" customWidth="1"/>
    <col min="9" max="12" width="9.109375" style="1"/>
    <col min="13" max="13" width="9.33203125" style="1" bestFit="1" customWidth="1"/>
    <col min="14" max="14" width="12" style="1" bestFit="1" customWidth="1"/>
    <col min="15" max="16384" width="9.109375" style="1"/>
  </cols>
  <sheetData>
    <row r="2" spans="1:20" ht="45" x14ac:dyDescent="0.3">
      <c r="B2" s="2" t="s">
        <v>2</v>
      </c>
      <c r="C2" s="2" t="s">
        <v>3</v>
      </c>
      <c r="E2" s="8" t="s">
        <v>4</v>
      </c>
      <c r="G2" s="4" t="s">
        <v>5</v>
      </c>
      <c r="H2" s="2" t="s">
        <v>6</v>
      </c>
      <c r="I2" s="4" t="s">
        <v>7</v>
      </c>
      <c r="J2" s="2" t="s">
        <v>29</v>
      </c>
      <c r="K2" s="2" t="s">
        <v>8</v>
      </c>
      <c r="L2" s="4" t="s">
        <v>30</v>
      </c>
      <c r="M2" s="2" t="s">
        <v>16</v>
      </c>
      <c r="N2" s="2" t="s">
        <v>17</v>
      </c>
      <c r="O2" s="4" t="s">
        <v>28</v>
      </c>
    </row>
    <row r="3" spans="1:20" x14ac:dyDescent="0.3">
      <c r="A3" s="2" t="s">
        <v>0</v>
      </c>
      <c r="B3" s="3">
        <v>5.7460000000000004</v>
      </c>
      <c r="C3" s="3">
        <v>0.373</v>
      </c>
      <c r="F3" s="2" t="s">
        <v>0</v>
      </c>
      <c r="G3" s="3">
        <v>10</v>
      </c>
      <c r="H3" s="3">
        <v>0.9</v>
      </c>
      <c r="I3" s="3">
        <f>_xlfn.LOGNORM.INV(0.9,5.746,0.373)</f>
        <v>504.72752739246215</v>
      </c>
      <c r="J3" s="3">
        <v>9.1999999999999993</v>
      </c>
      <c r="K3" s="3">
        <v>1.55</v>
      </c>
      <c r="L3" s="3">
        <f>K3*I3</f>
        <v>782.32766745831634</v>
      </c>
      <c r="M3" s="3">
        <v>3850</v>
      </c>
      <c r="N3" s="3">
        <f>(J3*10^-3)/(48*3600)</f>
        <v>5.3240740740740738E-8</v>
      </c>
      <c r="O3" s="3">
        <f>N3*M3*10^6</f>
        <v>204.97685185185182</v>
      </c>
    </row>
    <row r="4" spans="1:20" x14ac:dyDescent="0.3">
      <c r="A4" s="2" t="s">
        <v>1</v>
      </c>
      <c r="B4" s="3">
        <v>4.9470000000000001</v>
      </c>
      <c r="C4" s="3">
        <v>0.68300000000000005</v>
      </c>
      <c r="F4" s="2" t="s">
        <v>1</v>
      </c>
      <c r="G4" s="3">
        <v>20</v>
      </c>
      <c r="H4" s="3">
        <v>0.95</v>
      </c>
      <c r="I4" s="3">
        <f>_xlfn.LOGNORM.INV(0.95,4.947,0.683)</f>
        <v>432.86895039133424</v>
      </c>
      <c r="J4" s="3">
        <v>16.399999999999999</v>
      </c>
      <c r="K4" s="3">
        <v>1.55</v>
      </c>
      <c r="L4" s="3">
        <f>K4*I4</f>
        <v>670.94687310656809</v>
      </c>
      <c r="M4" s="3">
        <v>3850</v>
      </c>
      <c r="N4" s="3">
        <f>(J4*10^-3)/(48*3600)</f>
        <v>9.4907407407407401E-8</v>
      </c>
      <c r="O4" s="3">
        <f>N4*M4*10^6</f>
        <v>365.39351851851848</v>
      </c>
    </row>
    <row r="8" spans="1:20" x14ac:dyDescent="0.3">
      <c r="E8" s="8" t="s">
        <v>9</v>
      </c>
    </row>
    <row r="9" spans="1:20" x14ac:dyDescent="0.3">
      <c r="F9" s="2" t="s">
        <v>0</v>
      </c>
      <c r="M9" s="2" t="s">
        <v>1</v>
      </c>
      <c r="S9" s="6"/>
      <c r="T9" s="6"/>
    </row>
    <row r="10" spans="1:20" x14ac:dyDescent="0.3">
      <c r="F10" s="2" t="s">
        <v>10</v>
      </c>
      <c r="G10" s="3">
        <v>10</v>
      </c>
      <c r="H10" s="3">
        <v>100</v>
      </c>
      <c r="I10" s="3">
        <v>1000</v>
      </c>
      <c r="J10" s="3">
        <v>10000</v>
      </c>
      <c r="M10" s="2" t="s">
        <v>10</v>
      </c>
      <c r="N10" s="3">
        <v>20</v>
      </c>
      <c r="O10" s="3">
        <v>100</v>
      </c>
      <c r="P10" s="3">
        <v>1000</v>
      </c>
      <c r="Q10" s="3">
        <v>10000</v>
      </c>
    </row>
    <row r="11" spans="1:20" x14ac:dyDescent="0.3">
      <c r="F11" s="2" t="s">
        <v>13</v>
      </c>
      <c r="G11" s="3">
        <f>1-(1/G10)</f>
        <v>0.9</v>
      </c>
      <c r="H11" s="3">
        <f t="shared" ref="H11:J11" si="0">1-(1/H10)</f>
        <v>0.99</v>
      </c>
      <c r="I11" s="3">
        <f t="shared" si="0"/>
        <v>0.999</v>
      </c>
      <c r="J11" s="3">
        <f t="shared" si="0"/>
        <v>0.99990000000000001</v>
      </c>
      <c r="M11" s="2" t="s">
        <v>13</v>
      </c>
      <c r="N11" s="3">
        <f>1-(1/N10)</f>
        <v>0.95</v>
      </c>
      <c r="O11" s="3">
        <f t="shared" ref="O11:Q11" si="1">1-(1/O10)</f>
        <v>0.99</v>
      </c>
      <c r="P11" s="3">
        <f t="shared" si="1"/>
        <v>0.999</v>
      </c>
      <c r="Q11" s="3">
        <f t="shared" si="1"/>
        <v>0.99990000000000001</v>
      </c>
    </row>
    <row r="12" spans="1:20" x14ac:dyDescent="0.3">
      <c r="F12" s="2" t="s">
        <v>14</v>
      </c>
      <c r="G12" s="3">
        <f>-LN(-LN(G11))</f>
        <v>2.2503673273124454</v>
      </c>
      <c r="H12" s="3">
        <f t="shared" ref="H12:J12" si="2">-LN(-LN(H11))</f>
        <v>4.6001492267765789</v>
      </c>
      <c r="I12" s="3">
        <f t="shared" si="2"/>
        <v>6.9072550705237159</v>
      </c>
      <c r="J12" s="3">
        <f t="shared" si="2"/>
        <v>9.2102903698928351</v>
      </c>
      <c r="M12" s="2" t="s">
        <v>14</v>
      </c>
      <c r="N12" s="3">
        <f>-LN(-LN(N11))</f>
        <v>2.9701952490421637</v>
      </c>
      <c r="O12" s="3">
        <f t="shared" ref="O12:Q12" si="3">-LN(-LN(O11))</f>
        <v>4.6001492267765789</v>
      </c>
      <c r="P12" s="3">
        <f t="shared" si="3"/>
        <v>6.9072550705237159</v>
      </c>
      <c r="Q12" s="3">
        <f t="shared" si="3"/>
        <v>9.2102903698928351</v>
      </c>
    </row>
    <row r="13" spans="1:20" x14ac:dyDescent="0.3">
      <c r="F13" s="2" t="s">
        <v>11</v>
      </c>
      <c r="G13" s="3">
        <f>I3</f>
        <v>504.72752739246215</v>
      </c>
      <c r="H13" s="3">
        <f>$O$3*H12+$G$15</f>
        <v>986.37842368308475</v>
      </c>
      <c r="I13" s="3">
        <f>$O$3*I12+$G$15</f>
        <v>1459.2817164233834</v>
      </c>
      <c r="J13" s="3">
        <f>$O$3*J12+$G$15</f>
        <v>1931.3506417917524</v>
      </c>
      <c r="M13" s="2" t="s">
        <v>11</v>
      </c>
      <c r="N13" s="3">
        <f>I4</f>
        <v>432.86895039133424</v>
      </c>
      <c r="O13" s="3">
        <f>$O$4*O12+$N$15</f>
        <v>1028.4435693389673</v>
      </c>
      <c r="P13" s="3">
        <f>$O$4*P12+$N$15</f>
        <v>1871.445091180369</v>
      </c>
      <c r="Q13" s="3">
        <f>$O$4*Q12+$N$15</f>
        <v>2712.9592624892011</v>
      </c>
    </row>
    <row r="14" spans="1:20" ht="15.6" x14ac:dyDescent="0.3">
      <c r="F14" s="8" t="s">
        <v>22</v>
      </c>
      <c r="G14" s="7">
        <f>G13*1.55</f>
        <v>782.32766745831634</v>
      </c>
      <c r="H14" s="7">
        <f t="shared" ref="H14:J14" si="4">H13*1.55</f>
        <v>1528.8865567087814</v>
      </c>
      <c r="I14" s="7">
        <f t="shared" si="4"/>
        <v>2261.8866604562445</v>
      </c>
      <c r="J14" s="7">
        <f t="shared" si="4"/>
        <v>2993.5934947772162</v>
      </c>
      <c r="M14" s="8" t="s">
        <v>22</v>
      </c>
      <c r="N14" s="7">
        <f>N13*1.55</f>
        <v>670.94687310656809</v>
      </c>
      <c r="O14" s="7">
        <f t="shared" ref="O14:Q14" si="5">O13*1.55</f>
        <v>1594.0875324753995</v>
      </c>
      <c r="P14" s="7">
        <f t="shared" si="5"/>
        <v>2900.7398913295719</v>
      </c>
      <c r="Q14" s="7">
        <f t="shared" si="5"/>
        <v>4205.0868568582619</v>
      </c>
    </row>
    <row r="15" spans="1:20" x14ac:dyDescent="0.3">
      <c r="F15" s="2" t="s">
        <v>12</v>
      </c>
      <c r="G15" s="11">
        <f>G13-$O$3*G12</f>
        <v>43.454317129691276</v>
      </c>
      <c r="H15" s="11"/>
      <c r="I15" s="11"/>
      <c r="J15" s="11"/>
      <c r="M15" s="2" t="s">
        <v>12</v>
      </c>
      <c r="N15" s="11">
        <f>N13-$O$4*N12</f>
        <v>-652.42114234316909</v>
      </c>
      <c r="O15" s="11"/>
      <c r="P15" s="11"/>
      <c r="Q15" s="11"/>
    </row>
    <row r="17" spans="5:16" x14ac:dyDescent="0.3">
      <c r="E17" s="8" t="s">
        <v>15</v>
      </c>
    </row>
    <row r="18" spans="5:16" x14ac:dyDescent="0.3">
      <c r="F18" s="12" t="s">
        <v>18</v>
      </c>
      <c r="G18" s="12"/>
      <c r="H18" s="12"/>
    </row>
    <row r="19" spans="5:16" x14ac:dyDescent="0.3">
      <c r="F19" s="8" t="s">
        <v>19</v>
      </c>
      <c r="G19" s="3">
        <v>20</v>
      </c>
      <c r="H19" s="5">
        <v>20</v>
      </c>
    </row>
    <row r="20" spans="5:16" ht="16.2" x14ac:dyDescent="0.3">
      <c r="F20" s="8" t="s">
        <v>20</v>
      </c>
      <c r="G20" s="3">
        <v>0.01</v>
      </c>
      <c r="H20" s="5">
        <v>0.01</v>
      </c>
      <c r="I20" s="13" t="s">
        <v>23</v>
      </c>
      <c r="J20" s="14"/>
      <c r="K20" s="14"/>
      <c r="L20" s="14"/>
      <c r="M20" s="14"/>
      <c r="N20" s="14"/>
      <c r="O20" s="14"/>
      <c r="P20" s="14"/>
    </row>
    <row r="21" spans="5:16" x14ac:dyDescent="0.3">
      <c r="F21" s="9" t="s">
        <v>24</v>
      </c>
      <c r="G21" s="3">
        <f>G20*G19</f>
        <v>0.2</v>
      </c>
      <c r="H21" s="5">
        <f>H20*H19</f>
        <v>0.2</v>
      </c>
    </row>
    <row r="22" spans="5:16" ht="15" customHeight="1" x14ac:dyDescent="0.3">
      <c r="F22" s="8" t="s">
        <v>21</v>
      </c>
      <c r="G22" s="3">
        <v>0</v>
      </c>
      <c r="H22" s="5">
        <v>1</v>
      </c>
      <c r="K22" s="10" t="s">
        <v>26</v>
      </c>
      <c r="L22" s="10"/>
      <c r="M22" s="10"/>
      <c r="N22" s="10"/>
      <c r="O22" s="10"/>
    </row>
    <row r="23" spans="5:16" x14ac:dyDescent="0.3">
      <c r="F23" s="8" t="s">
        <v>25</v>
      </c>
      <c r="G23" s="3">
        <f>((G21^G22)*(EXP(-G21)))/(FACT(G22))</f>
        <v>0.81873075307798182</v>
      </c>
      <c r="H23" s="5">
        <f>((H21^H22)*(EXP(-H21)))/(FACT(H22))</f>
        <v>0.16374615061559639</v>
      </c>
      <c r="K23" s="10"/>
      <c r="L23" s="10"/>
      <c r="M23" s="10"/>
      <c r="N23" s="10"/>
      <c r="O23" s="10"/>
    </row>
    <row r="24" spans="5:16" x14ac:dyDescent="0.3">
      <c r="F24" s="8" t="s">
        <v>27</v>
      </c>
      <c r="G24" s="11">
        <f>1-G23-H23</f>
        <v>1.7523096306421793E-2</v>
      </c>
      <c r="H24" s="11"/>
      <c r="K24" s="10"/>
      <c r="L24" s="10"/>
      <c r="M24" s="10"/>
      <c r="N24" s="10"/>
      <c r="O24" s="10"/>
    </row>
  </sheetData>
  <mergeCells count="6">
    <mergeCell ref="K22:O24"/>
    <mergeCell ref="G24:H24"/>
    <mergeCell ref="G15:J15"/>
    <mergeCell ref="N15:Q15"/>
    <mergeCell ref="F18:H18"/>
    <mergeCell ref="I20:P20"/>
  </mergeCells>
  <pageMargins left="0.7" right="0.7" top="0.75" bottom="0.75" header="0.3" footer="0.3"/>
  <pageSetup orientation="portrait" horizontalDpi="1200" verticalDpi="1200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2016-11-05T21:28:10Z</dcterms:modified>
</cp:coreProperties>
</file>