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Ex1" sheetId="1" r:id="rId1"/>
    <sheet name="Ex2" sheetId="3" r:id="rId2"/>
    <sheet name="Ex3" sheetId="2" r:id="rId3"/>
    <sheet name="Chart1" sheetId="4" r:id="rId4"/>
  </sheets>
  <definedNames>
    <definedName name="a">'Ex3'!$B$7</definedName>
    <definedName name="b">'Ex3'!$B$8</definedName>
    <definedName name="d">'Ex3'!$B$9</definedName>
    <definedName name="Q_L_s">'Ex1'!$B$1</definedName>
    <definedName name="r_">'Ex1'!$B$4</definedName>
    <definedName name="S_">'Ex1'!$B$3</definedName>
    <definedName name="TAU">'Ex1'!$B$2</definedName>
  </definedNames>
  <calcPr calcId="152511" calcMode="manual" iterate="1" iterateCount="10000" iterateDelta="1.0000000000000001E-5" calcCompleted="0" calcOnSave="0"/>
</workbook>
</file>

<file path=xl/calcChain.xml><?xml version="1.0" encoding="utf-8"?>
<calcChain xmlns="http://schemas.openxmlformats.org/spreadsheetml/2006/main">
  <c r="AO9" i="2" l="1"/>
  <c r="B8" i="2" l="1"/>
  <c r="B9" i="2"/>
  <c r="B7" i="2"/>
  <c r="I19" i="3"/>
  <c r="H19" i="3"/>
  <c r="I8" i="3"/>
  <c r="K8" i="3" s="1"/>
  <c r="H8" i="3"/>
  <c r="J8" i="3" s="1"/>
  <c r="J19" i="3" l="1"/>
  <c r="L8" i="3"/>
  <c r="F43" i="1" l="1"/>
  <c r="E44" i="1"/>
  <c r="E45" i="1" s="1"/>
  <c r="F45" i="1" s="1"/>
  <c r="F44" i="1" l="1"/>
  <c r="A13" i="1" l="1"/>
  <c r="K23" i="1"/>
  <c r="D36" i="1" s="1"/>
  <c r="K22" i="1"/>
  <c r="D35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3" i="1"/>
  <c r="F11" i="1"/>
  <c r="F19" i="1"/>
  <c r="F20" i="1"/>
  <c r="F21" i="1"/>
  <c r="F4" i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3" i="1"/>
  <c r="G33" i="1" l="1"/>
  <c r="G40" i="1"/>
  <c r="G37" i="1"/>
  <c r="G27" i="1"/>
  <c r="G30" i="1"/>
  <c r="G41" i="1"/>
  <c r="G31" i="1"/>
  <c r="G34" i="1"/>
  <c r="G35" i="1"/>
  <c r="G38" i="1"/>
  <c r="G28" i="1"/>
  <c r="G39" i="1"/>
  <c r="G42" i="1"/>
  <c r="G32" i="1"/>
  <c r="G26" i="1"/>
  <c r="G29" i="1"/>
  <c r="G36" i="1"/>
  <c r="G43" i="1"/>
  <c r="G45" i="1"/>
  <c r="G44" i="1"/>
  <c r="J29" i="1" l="1"/>
  <c r="H29" i="1"/>
  <c r="K29" i="1" s="1"/>
  <c r="L29" i="1" s="1"/>
  <c r="I29" i="1"/>
  <c r="H34" i="1"/>
  <c r="J34" i="1"/>
  <c r="K34" i="1" s="1"/>
  <c r="L34" i="1" s="1"/>
  <c r="I34" i="1"/>
  <c r="I26" i="1"/>
  <c r="J26" i="1"/>
  <c r="H26" i="1"/>
  <c r="J31" i="1"/>
  <c r="K31" i="1" s="1"/>
  <c r="L31" i="1" s="1"/>
  <c r="H31" i="1"/>
  <c r="I31" i="1"/>
  <c r="H42" i="1"/>
  <c r="I42" i="1"/>
  <c r="J42" i="1"/>
  <c r="H30" i="1"/>
  <c r="I30" i="1"/>
  <c r="J30" i="1"/>
  <c r="J41" i="1"/>
  <c r="H41" i="1"/>
  <c r="K41" i="1" s="1"/>
  <c r="L41" i="1" s="1"/>
  <c r="I41" i="1"/>
  <c r="I44" i="1"/>
  <c r="J44" i="1"/>
  <c r="H44" i="1"/>
  <c r="J39" i="1"/>
  <c r="K39" i="1" s="1"/>
  <c r="L39" i="1" s="1"/>
  <c r="H39" i="1"/>
  <c r="I39" i="1"/>
  <c r="J27" i="1"/>
  <c r="H27" i="1"/>
  <c r="I27" i="1"/>
  <c r="K27" i="1" s="1"/>
  <c r="L27" i="1" s="1"/>
  <c r="H32" i="1"/>
  <c r="J32" i="1"/>
  <c r="I32" i="1"/>
  <c r="H45" i="1"/>
  <c r="K45" i="1" s="1"/>
  <c r="L45" i="1" s="1"/>
  <c r="I45" i="1"/>
  <c r="J45" i="1"/>
  <c r="H28" i="1"/>
  <c r="J28" i="1"/>
  <c r="I28" i="1"/>
  <c r="J37" i="1"/>
  <c r="H37" i="1"/>
  <c r="I37" i="1"/>
  <c r="H38" i="1"/>
  <c r="J38" i="1"/>
  <c r="I38" i="1"/>
  <c r="K38" i="1" s="1"/>
  <c r="L38" i="1" s="1"/>
  <c r="I43" i="1"/>
  <c r="J43" i="1"/>
  <c r="H43" i="1"/>
  <c r="H40" i="1"/>
  <c r="K40" i="1" s="1"/>
  <c r="L40" i="1" s="1"/>
  <c r="J40" i="1"/>
  <c r="I40" i="1"/>
  <c r="I36" i="1"/>
  <c r="J36" i="1"/>
  <c r="H36" i="1"/>
  <c r="J35" i="1"/>
  <c r="H35" i="1"/>
  <c r="I35" i="1"/>
  <c r="J33" i="1"/>
  <c r="H33" i="1"/>
  <c r="I33" i="1"/>
  <c r="K33" i="1" l="1"/>
  <c r="L33" i="1" s="1"/>
  <c r="K32" i="1"/>
  <c r="L32" i="1" s="1"/>
  <c r="K35" i="1"/>
  <c r="L35" i="1" s="1"/>
  <c r="K43" i="1"/>
  <c r="L43" i="1" s="1"/>
  <c r="K44" i="1"/>
  <c r="L44" i="1" s="1"/>
  <c r="K26" i="1"/>
  <c r="L26" i="1" s="1"/>
  <c r="K42" i="1"/>
  <c r="L42" i="1" s="1"/>
  <c r="K37" i="1"/>
  <c r="L37" i="1" s="1"/>
  <c r="K36" i="1"/>
  <c r="L36" i="1" s="1"/>
  <c r="K28" i="1"/>
  <c r="L28" i="1" s="1"/>
  <c r="K30" i="1"/>
  <c r="L30" i="1" s="1"/>
  <c r="H9" i="2" l="1"/>
  <c r="I9" i="2"/>
  <c r="J9" i="2"/>
  <c r="K9" i="2"/>
  <c r="L9" i="2"/>
  <c r="M9" i="2"/>
  <c r="N9" i="2"/>
  <c r="O9" i="2"/>
  <c r="P9" i="2"/>
  <c r="Q9" i="2"/>
  <c r="AI9" i="2"/>
  <c r="AJ9" i="2"/>
  <c r="AK9" i="2"/>
  <c r="AL9" i="2"/>
  <c r="AM9" i="2"/>
  <c r="AN9" i="2"/>
  <c r="AP9" i="2"/>
  <c r="AQ9" i="2"/>
  <c r="AR9" i="2"/>
  <c r="H10" i="2"/>
  <c r="I10" i="2"/>
  <c r="J10" i="2"/>
  <c r="K10" i="2"/>
  <c r="L10" i="2"/>
  <c r="M10" i="2"/>
  <c r="N10" i="2"/>
  <c r="O10" i="2"/>
  <c r="P10" i="2"/>
  <c r="Q10" i="2"/>
  <c r="AI10" i="2"/>
  <c r="AJ10" i="2"/>
  <c r="AK10" i="2"/>
  <c r="AL10" i="2"/>
  <c r="AM10" i="2"/>
  <c r="AN10" i="2"/>
  <c r="AO10" i="2"/>
  <c r="AP10" i="2"/>
  <c r="AQ10" i="2"/>
  <c r="AR10" i="2"/>
  <c r="H11" i="2"/>
  <c r="I11" i="2"/>
  <c r="J11" i="2"/>
  <c r="K11" i="2"/>
  <c r="L11" i="2"/>
  <c r="M11" i="2"/>
  <c r="N11" i="2"/>
  <c r="O11" i="2"/>
  <c r="P11" i="2"/>
  <c r="Q11" i="2"/>
  <c r="AI11" i="2"/>
  <c r="AJ11" i="2"/>
  <c r="AK11" i="2"/>
  <c r="AL11" i="2"/>
  <c r="AM11" i="2"/>
  <c r="AN11" i="2"/>
  <c r="AO11" i="2"/>
  <c r="AP11" i="2"/>
  <c r="AQ11" i="2"/>
  <c r="AR11" i="2"/>
  <c r="H12" i="2"/>
  <c r="I12" i="2"/>
  <c r="J12" i="2"/>
  <c r="K12" i="2"/>
  <c r="L12" i="2"/>
  <c r="M12" i="2"/>
  <c r="N12" i="2"/>
  <c r="O12" i="2"/>
  <c r="P12" i="2"/>
  <c r="Q12" i="2"/>
  <c r="AI12" i="2"/>
  <c r="AJ12" i="2"/>
  <c r="AK12" i="2"/>
  <c r="AL12" i="2"/>
  <c r="AM12" i="2"/>
  <c r="AN12" i="2"/>
  <c r="AO12" i="2"/>
  <c r="AP12" i="2"/>
  <c r="AQ12" i="2"/>
  <c r="AR12" i="2"/>
  <c r="H13" i="2"/>
  <c r="I13" i="2"/>
  <c r="J13" i="2"/>
  <c r="K13" i="2"/>
  <c r="L13" i="2"/>
  <c r="M13" i="2"/>
  <c r="N13" i="2"/>
  <c r="O13" i="2"/>
  <c r="P13" i="2"/>
  <c r="Q13" i="2"/>
  <c r="AI13" i="2"/>
  <c r="AJ13" i="2"/>
  <c r="AK13" i="2"/>
  <c r="AL13" i="2"/>
  <c r="AM13" i="2"/>
  <c r="AN13" i="2"/>
  <c r="AO13" i="2"/>
  <c r="AP13" i="2"/>
  <c r="AQ13" i="2"/>
  <c r="AR13" i="2"/>
  <c r="H14" i="2"/>
  <c r="I14" i="2"/>
  <c r="J14" i="2"/>
  <c r="K14" i="2"/>
  <c r="L14" i="2"/>
  <c r="M14" i="2"/>
  <c r="N14" i="2"/>
  <c r="O14" i="2"/>
  <c r="P14" i="2"/>
  <c r="Q14" i="2"/>
  <c r="AI14" i="2"/>
  <c r="AJ14" i="2"/>
  <c r="AK14" i="2"/>
  <c r="AL14" i="2"/>
  <c r="AM14" i="2"/>
  <c r="AN14" i="2"/>
  <c r="AO14" i="2"/>
  <c r="AP14" i="2"/>
  <c r="AQ14" i="2"/>
  <c r="AR14" i="2"/>
  <c r="H15" i="2"/>
  <c r="I15" i="2"/>
  <c r="J15" i="2"/>
  <c r="K15" i="2"/>
  <c r="L15" i="2"/>
  <c r="M15" i="2"/>
  <c r="N15" i="2"/>
  <c r="O15" i="2"/>
  <c r="P15" i="2"/>
  <c r="Q15" i="2"/>
  <c r="AI15" i="2"/>
  <c r="AJ15" i="2"/>
  <c r="AK15" i="2"/>
  <c r="AL15" i="2"/>
  <c r="AM15" i="2"/>
  <c r="AN15" i="2"/>
  <c r="AO15" i="2"/>
  <c r="AP15" i="2"/>
  <c r="AQ15" i="2"/>
  <c r="AR15" i="2"/>
  <c r="H16" i="2"/>
  <c r="I16" i="2"/>
  <c r="J16" i="2"/>
  <c r="K16" i="2"/>
  <c r="L16" i="2"/>
  <c r="M16" i="2"/>
  <c r="N16" i="2"/>
  <c r="O16" i="2"/>
  <c r="P16" i="2"/>
  <c r="Q16" i="2"/>
  <c r="AI16" i="2"/>
  <c r="AJ16" i="2"/>
  <c r="AK16" i="2"/>
  <c r="AL16" i="2"/>
  <c r="AM16" i="2"/>
  <c r="AN16" i="2"/>
  <c r="AO16" i="2"/>
  <c r="AP16" i="2"/>
  <c r="AQ16" i="2"/>
  <c r="AR16" i="2"/>
  <c r="H17" i="2"/>
  <c r="I17" i="2"/>
  <c r="J17" i="2"/>
  <c r="K17" i="2"/>
  <c r="L17" i="2"/>
  <c r="M17" i="2"/>
  <c r="N17" i="2"/>
  <c r="O17" i="2"/>
  <c r="P17" i="2"/>
  <c r="Q17" i="2"/>
  <c r="AI17" i="2"/>
  <c r="AJ17" i="2"/>
  <c r="AK17" i="2"/>
  <c r="AL17" i="2"/>
  <c r="AM17" i="2"/>
  <c r="AN17" i="2"/>
  <c r="AO17" i="2"/>
  <c r="AP17" i="2"/>
  <c r="AQ17" i="2"/>
  <c r="AR17" i="2"/>
  <c r="H18" i="2"/>
  <c r="I18" i="2"/>
  <c r="J18" i="2"/>
  <c r="K18" i="2"/>
  <c r="L18" i="2"/>
  <c r="M18" i="2"/>
  <c r="N18" i="2"/>
  <c r="O18" i="2"/>
  <c r="P18" i="2"/>
  <c r="Q18" i="2"/>
  <c r="AI18" i="2"/>
  <c r="AJ18" i="2"/>
  <c r="AK18" i="2"/>
  <c r="AL18" i="2"/>
  <c r="AM18" i="2"/>
  <c r="AN18" i="2"/>
  <c r="AO18" i="2"/>
  <c r="AP18" i="2"/>
  <c r="AQ18" i="2"/>
  <c r="AR18" i="2"/>
  <c r="H19" i="2"/>
  <c r="I19" i="2"/>
  <c r="J19" i="2"/>
  <c r="K19" i="2"/>
  <c r="L19" i="2"/>
  <c r="M19" i="2"/>
  <c r="N19" i="2"/>
  <c r="O19" i="2"/>
  <c r="P19" i="2"/>
  <c r="Q19" i="2"/>
  <c r="AI19" i="2"/>
  <c r="AJ19" i="2"/>
  <c r="AK19" i="2"/>
  <c r="AL19" i="2"/>
  <c r="AM19" i="2"/>
  <c r="AN19" i="2"/>
  <c r="AO19" i="2"/>
  <c r="AP19" i="2"/>
  <c r="AQ19" i="2"/>
  <c r="AR19" i="2"/>
  <c r="H20" i="2"/>
  <c r="I20" i="2"/>
  <c r="J20" i="2"/>
  <c r="K20" i="2"/>
  <c r="L20" i="2"/>
  <c r="M20" i="2"/>
  <c r="N20" i="2"/>
  <c r="O20" i="2"/>
  <c r="P20" i="2"/>
  <c r="Q20" i="2"/>
  <c r="AI20" i="2"/>
  <c r="AJ20" i="2"/>
  <c r="AK20" i="2"/>
  <c r="AL20" i="2"/>
  <c r="AM20" i="2"/>
  <c r="AN20" i="2"/>
  <c r="AO20" i="2"/>
  <c r="AP20" i="2"/>
  <c r="AQ20" i="2"/>
  <c r="AR20" i="2"/>
  <c r="H21" i="2"/>
  <c r="I21" i="2"/>
  <c r="J21" i="2"/>
  <c r="K21" i="2"/>
  <c r="L21" i="2"/>
  <c r="M21" i="2"/>
  <c r="N21" i="2"/>
  <c r="O21" i="2"/>
  <c r="P21" i="2"/>
  <c r="Q21" i="2"/>
  <c r="AI21" i="2"/>
  <c r="AJ21" i="2"/>
  <c r="AK21" i="2"/>
  <c r="AL21" i="2"/>
  <c r="AM21" i="2"/>
  <c r="AN21" i="2"/>
  <c r="AO21" i="2"/>
  <c r="AP21" i="2"/>
  <c r="AQ21" i="2"/>
  <c r="AR21" i="2"/>
  <c r="H22" i="2"/>
  <c r="I22" i="2"/>
  <c r="J22" i="2"/>
  <c r="K22" i="2"/>
  <c r="L22" i="2"/>
  <c r="M22" i="2"/>
  <c r="N22" i="2"/>
  <c r="O22" i="2"/>
  <c r="P22" i="2"/>
  <c r="Q22" i="2"/>
  <c r="AI22" i="2"/>
  <c r="AJ22" i="2"/>
  <c r="AK22" i="2"/>
  <c r="AL22" i="2"/>
  <c r="AM22" i="2"/>
  <c r="AN22" i="2"/>
  <c r="AO22" i="2"/>
  <c r="AP22" i="2"/>
  <c r="AQ22" i="2"/>
  <c r="AR22" i="2"/>
  <c r="H23" i="2"/>
  <c r="I23" i="2"/>
  <c r="J23" i="2"/>
  <c r="K23" i="2"/>
  <c r="L23" i="2"/>
  <c r="M23" i="2"/>
  <c r="N23" i="2"/>
  <c r="O23" i="2"/>
  <c r="P23" i="2"/>
  <c r="Q23" i="2"/>
  <c r="AI23" i="2"/>
  <c r="AJ23" i="2"/>
  <c r="AK23" i="2"/>
  <c r="AL23" i="2"/>
  <c r="AM23" i="2"/>
  <c r="AN23" i="2"/>
  <c r="AO23" i="2"/>
  <c r="AP23" i="2"/>
  <c r="AQ23" i="2"/>
  <c r="AR23" i="2"/>
  <c r="H24" i="2"/>
  <c r="I24" i="2"/>
  <c r="J24" i="2"/>
  <c r="K24" i="2"/>
  <c r="L24" i="2"/>
  <c r="M24" i="2"/>
  <c r="N24" i="2"/>
  <c r="O24" i="2"/>
  <c r="P24" i="2"/>
  <c r="Q24" i="2"/>
  <c r="AI24" i="2"/>
  <c r="AJ24" i="2"/>
  <c r="AK24" i="2"/>
  <c r="AL24" i="2"/>
  <c r="AM24" i="2"/>
  <c r="AN24" i="2"/>
  <c r="AO24" i="2"/>
  <c r="AP24" i="2"/>
  <c r="AQ24" i="2"/>
  <c r="AR24" i="2"/>
  <c r="H25" i="2"/>
  <c r="I25" i="2"/>
  <c r="J25" i="2"/>
  <c r="K25" i="2"/>
  <c r="L25" i="2"/>
  <c r="M25" i="2"/>
  <c r="N25" i="2"/>
  <c r="O25" i="2"/>
  <c r="P25" i="2"/>
  <c r="Q25" i="2"/>
  <c r="AI25" i="2"/>
  <c r="AJ25" i="2"/>
  <c r="AK25" i="2"/>
  <c r="AL25" i="2"/>
  <c r="AM25" i="2"/>
  <c r="AN25" i="2"/>
  <c r="AO25" i="2"/>
  <c r="AP25" i="2"/>
  <c r="AQ25" i="2"/>
  <c r="AR25" i="2"/>
  <c r="H26" i="2"/>
  <c r="I26" i="2"/>
  <c r="J26" i="2"/>
  <c r="K26" i="2"/>
  <c r="L26" i="2"/>
  <c r="M26" i="2"/>
  <c r="N26" i="2"/>
  <c r="O26" i="2"/>
  <c r="P26" i="2"/>
  <c r="Q26" i="2"/>
  <c r="AI26" i="2"/>
  <c r="AJ26" i="2"/>
  <c r="AK26" i="2"/>
  <c r="AL26" i="2"/>
  <c r="AM26" i="2"/>
  <c r="AN26" i="2"/>
  <c r="AO26" i="2"/>
  <c r="AP26" i="2"/>
  <c r="AQ26" i="2"/>
  <c r="AR26" i="2"/>
  <c r="H27" i="2"/>
  <c r="I27" i="2"/>
  <c r="J27" i="2"/>
  <c r="K27" i="2"/>
  <c r="L27" i="2"/>
  <c r="M27" i="2"/>
  <c r="N27" i="2"/>
  <c r="O27" i="2"/>
  <c r="P27" i="2"/>
  <c r="Q27" i="2"/>
  <c r="AI27" i="2"/>
  <c r="AJ27" i="2"/>
  <c r="AK27" i="2"/>
  <c r="AL27" i="2"/>
  <c r="AM27" i="2"/>
  <c r="AN27" i="2"/>
  <c r="AO27" i="2"/>
  <c r="AP27" i="2"/>
  <c r="AQ27" i="2"/>
  <c r="AR27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H47" i="2"/>
  <c r="I47" i="2"/>
  <c r="J47" i="2"/>
  <c r="K47" i="2"/>
  <c r="L47" i="2"/>
  <c r="M47" i="2"/>
  <c r="N47" i="2"/>
  <c r="O47" i="2"/>
  <c r="P47" i="2"/>
  <c r="Q47" i="2"/>
  <c r="R47" i="2"/>
  <c r="Y47" i="2"/>
  <c r="AI47" i="2"/>
  <c r="AJ47" i="2"/>
  <c r="AK47" i="2"/>
  <c r="AL47" i="2"/>
  <c r="AM47" i="2"/>
  <c r="AN47" i="2"/>
  <c r="AO47" i="2"/>
  <c r="AP47" i="2"/>
  <c r="AQ47" i="2"/>
  <c r="AR47" i="2"/>
  <c r="AS47" i="2"/>
  <c r="AV47" i="2"/>
  <c r="Y48" i="2"/>
  <c r="AV48" i="2"/>
  <c r="Y49" i="2"/>
  <c r="AV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</calcChain>
</file>

<file path=xl/sharedStrings.xml><?xml version="1.0" encoding="utf-8"?>
<sst xmlns="http://schemas.openxmlformats.org/spreadsheetml/2006/main" count="50" uniqueCount="36">
  <si>
    <t>Temps (min)</t>
  </si>
  <si>
    <t>Temps (s)</t>
  </si>
  <si>
    <t>Rabattement (cm)</t>
  </si>
  <si>
    <t>u</t>
  </si>
  <si>
    <t>ln(u)</t>
  </si>
  <si>
    <t>S</t>
  </si>
  <si>
    <t>Q(L/s)</t>
  </si>
  <si>
    <t>r(m)</t>
  </si>
  <si>
    <t>Rabattement (m)</t>
  </si>
  <si>
    <t>T</t>
  </si>
  <si>
    <r>
      <t>t</t>
    </r>
    <r>
      <rPr>
        <vertAlign val="subscript"/>
        <sz val="11"/>
        <color theme="1"/>
        <rFont val="Calibri"/>
        <family val="2"/>
        <scheme val="minor"/>
      </rPr>
      <t>0</t>
    </r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</si>
  <si>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s</t>
    </r>
  </si>
  <si>
    <t>τ=km(m2/s)</t>
  </si>
  <si>
    <t>t(s)</t>
  </si>
  <si>
    <t>u2/2.2!</t>
  </si>
  <si>
    <t>u3/3.3!</t>
  </si>
  <si>
    <t>w(u)</t>
  </si>
  <si>
    <t>s</t>
  </si>
  <si>
    <t>x (m)</t>
  </si>
  <si>
    <t>Calcul du rabattment en un point (x,y)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</si>
  <si>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>(m)</t>
    </r>
  </si>
  <si>
    <t>y (m)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</si>
  <si>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S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+ S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</si>
  <si>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</si>
  <si>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</si>
  <si>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</si>
  <si>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</si>
  <si>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</si>
  <si>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Q (L/s)</t>
  </si>
  <si>
    <t>τ</t>
  </si>
  <si>
    <t>R (mm/an)</t>
  </si>
  <si>
    <t>Pour Trouver S</t>
  </si>
  <si>
    <t>Pour Trouver Q</t>
  </si>
  <si>
    <t>K1</t>
  </si>
  <si>
    <t>K2</t>
  </si>
  <si>
    <t>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</si>
</sst>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1" fontId="0" fillId="0" borderId="1" xfId="0" applyNumberFormat="1" applyBorder="1"/>
    <xf numFmtId="1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1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'Ex1'!$F$3:$F$21</c:f>
              <c:numCache>
                <c:formatCode>General</c:formatCode>
                <c:ptCount val="19"/>
                <c:pt idx="0">
                  <c:v>30</c:v>
                </c:pt>
                <c:pt idx="1">
                  <c:v>60</c:v>
                </c:pt>
                <c:pt idx="2">
                  <c:v>120</c:v>
                </c:pt>
                <c:pt idx="3">
                  <c:v>300</c:v>
                </c:pt>
                <c:pt idx="4">
                  <c:v>480</c:v>
                </c:pt>
                <c:pt idx="5">
                  <c:v>600</c:v>
                </c:pt>
                <c:pt idx="6">
                  <c:v>900</c:v>
                </c:pt>
                <c:pt idx="7">
                  <c:v>1200</c:v>
                </c:pt>
                <c:pt idx="8">
                  <c:v>1800</c:v>
                </c:pt>
                <c:pt idx="9">
                  <c:v>2400</c:v>
                </c:pt>
                <c:pt idx="10">
                  <c:v>3000</c:v>
                </c:pt>
                <c:pt idx="11">
                  <c:v>3600</c:v>
                </c:pt>
                <c:pt idx="12">
                  <c:v>5400</c:v>
                </c:pt>
                <c:pt idx="13">
                  <c:v>7200</c:v>
                </c:pt>
                <c:pt idx="14">
                  <c:v>10800</c:v>
                </c:pt>
                <c:pt idx="15">
                  <c:v>14400</c:v>
                </c:pt>
                <c:pt idx="16">
                  <c:v>18000</c:v>
                </c:pt>
                <c:pt idx="17">
                  <c:v>25200</c:v>
                </c:pt>
                <c:pt idx="18">
                  <c:v>33600</c:v>
                </c:pt>
              </c:numCache>
            </c:numRef>
          </c:xVal>
          <c:yVal>
            <c:numRef>
              <c:f>'Ex1'!$H$3:$H$21</c:f>
              <c:numCache>
                <c:formatCode>General</c:formatCode>
                <c:ptCount val="19"/>
                <c:pt idx="0">
                  <c:v>5.3440000000000001E-2</c:v>
                </c:pt>
                <c:pt idx="1">
                  <c:v>9.461E-2</c:v>
                </c:pt>
                <c:pt idx="2">
                  <c:v>0.14212999999999998</c:v>
                </c:pt>
                <c:pt idx="3">
                  <c:v>0.21024999999999999</c:v>
                </c:pt>
                <c:pt idx="4">
                  <c:v>0.24643000000000001</c:v>
                </c:pt>
                <c:pt idx="5">
                  <c:v>0.26378000000000001</c:v>
                </c:pt>
                <c:pt idx="6">
                  <c:v>0.29549999999999998</c:v>
                </c:pt>
                <c:pt idx="7">
                  <c:v>0.31811</c:v>
                </c:pt>
                <c:pt idx="8">
                  <c:v>0.35011000000000003</c:v>
                </c:pt>
                <c:pt idx="9">
                  <c:v>0.37286000000000002</c:v>
                </c:pt>
                <c:pt idx="10">
                  <c:v>0.39052999999999999</c:v>
                </c:pt>
                <c:pt idx="11">
                  <c:v>0.40499000000000002</c:v>
                </c:pt>
                <c:pt idx="12">
                  <c:v>0.43715999999999999</c:v>
                </c:pt>
                <c:pt idx="13">
                  <c:v>0.46000999999999997</c:v>
                </c:pt>
                <c:pt idx="14">
                  <c:v>0.49223</c:v>
                </c:pt>
                <c:pt idx="15">
                  <c:v>0.5151</c:v>
                </c:pt>
                <c:pt idx="16">
                  <c:v>0.53283999999999998</c:v>
                </c:pt>
                <c:pt idx="17">
                  <c:v>0.55959999999999999</c:v>
                </c:pt>
                <c:pt idx="18">
                  <c:v>0.58249000000000006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966880"/>
        <c:axId val="359967272"/>
      </c:scatterChart>
      <c:valAx>
        <c:axId val="359966880"/>
        <c:scaling>
          <c:logBase val="10"/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9967272"/>
        <c:crosses val="autoZero"/>
        <c:crossBetween val="midCat"/>
      </c:valAx>
      <c:valAx>
        <c:axId val="35996727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996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'Ex3'!$H$5:$AR$5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'Ex3'!$H$6:$AR$6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'Ex3'!$H$7:$AR$7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'Ex3'!$H$8:$AR$8</c:f>
              <c:numCache>
                <c:formatCode>General</c:formatCode>
                <c:ptCount val="3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'Ex3'!$H$9:$AR$9</c:f>
              <c:numCache>
                <c:formatCode>General</c:formatCode>
                <c:ptCount val="37"/>
                <c:pt idx="0">
                  <c:v>9.9819123508608172</c:v>
                </c:pt>
                <c:pt idx="1">
                  <c:v>9.9819123508607532</c:v>
                </c:pt>
                <c:pt idx="2">
                  <c:v>9.9819123508605756</c:v>
                </c:pt>
                <c:pt idx="3">
                  <c:v>9.9819123508601972</c:v>
                </c:pt>
                <c:pt idx="4">
                  <c:v>9.981912350859508</c:v>
                </c:pt>
                <c:pt idx="5">
                  <c:v>9.9819123508583907</c:v>
                </c:pt>
                <c:pt idx="6">
                  <c:v>9.9819123508567547</c:v>
                </c:pt>
                <c:pt idx="7">
                  <c:v>9.9819123508545289</c:v>
                </c:pt>
                <c:pt idx="8">
                  <c:v>9.9819123509142997</c:v>
                </c:pt>
                <c:pt idx="9">
                  <c:v>9.9819123510569643</c:v>
                </c:pt>
                <c:pt idx="27">
                  <c:v>9.9819123509154828</c:v>
                </c:pt>
                <c:pt idx="28">
                  <c:v>9.9819123509154188</c:v>
                </c:pt>
                <c:pt idx="29">
                  <c:v>9.9819123509152412</c:v>
                </c:pt>
                <c:pt idx="30">
                  <c:v>9.9819123509148611</c:v>
                </c:pt>
                <c:pt idx="31">
                  <c:v>9.9819123509141736</c:v>
                </c:pt>
                <c:pt idx="32">
                  <c:v>9.9819123509130598</c:v>
                </c:pt>
                <c:pt idx="33">
                  <c:v>9.9819123511014922</c:v>
                </c:pt>
                <c:pt idx="34">
                  <c:v>9.9819123509091963</c:v>
                </c:pt>
                <c:pt idx="35">
                  <c:v>9.9819123509689653</c:v>
                </c:pt>
                <c:pt idx="36">
                  <c:v>9.9819123511116281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'Ex3'!$H$10:$AR$10</c:f>
              <c:numCache>
                <c:formatCode>General</c:formatCode>
                <c:ptCount val="37"/>
                <c:pt idx="0">
                  <c:v>9.9818121701740274</c:v>
                </c:pt>
                <c:pt idx="1">
                  <c:v>9.9818121701739688</c:v>
                </c:pt>
                <c:pt idx="2">
                  <c:v>9.981812170173809</c:v>
                </c:pt>
                <c:pt idx="3">
                  <c:v>9.9818121701734661</c:v>
                </c:pt>
                <c:pt idx="4">
                  <c:v>9.9818121701728426</c:v>
                </c:pt>
                <c:pt idx="5">
                  <c:v>9.9818121701718301</c:v>
                </c:pt>
                <c:pt idx="6">
                  <c:v>9.9818121701703415</c:v>
                </c:pt>
                <c:pt idx="7">
                  <c:v>9.9818121701891869</c:v>
                </c:pt>
                <c:pt idx="8">
                  <c:v>9.9818121702561715</c:v>
                </c:pt>
                <c:pt idx="9">
                  <c:v>9.9818121703782801</c:v>
                </c:pt>
                <c:pt idx="27">
                  <c:v>9.9818121702286895</c:v>
                </c:pt>
                <c:pt idx="28">
                  <c:v>9.9818121702286327</c:v>
                </c:pt>
                <c:pt idx="29">
                  <c:v>9.9818121702284728</c:v>
                </c:pt>
                <c:pt idx="30">
                  <c:v>9.9818121702281317</c:v>
                </c:pt>
                <c:pt idx="31">
                  <c:v>9.9818121702275082</c:v>
                </c:pt>
                <c:pt idx="32">
                  <c:v>9.9818121702264975</c:v>
                </c:pt>
                <c:pt idx="33">
                  <c:v>9.9818121702250089</c:v>
                </c:pt>
                <c:pt idx="34">
                  <c:v>9.9818121702438525</c:v>
                </c:pt>
                <c:pt idx="35">
                  <c:v>9.9818121703108371</c:v>
                </c:pt>
                <c:pt idx="36">
                  <c:v>9.9818121704329474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'Ex3'!$H$11:$AR$11</c:f>
              <c:numCache>
                <c:formatCode>General</c:formatCode>
                <c:ptCount val="37"/>
                <c:pt idx="0">
                  <c:v>9.9818121694906079</c:v>
                </c:pt>
                <c:pt idx="1">
                  <c:v>9.9818121694906168</c:v>
                </c:pt>
                <c:pt idx="2">
                  <c:v>9.9818121694905866</c:v>
                </c:pt>
                <c:pt idx="3">
                  <c:v>9.9818121694904409</c:v>
                </c:pt>
                <c:pt idx="4">
                  <c:v>9.9818121694900803</c:v>
                </c:pt>
                <c:pt idx="5">
                  <c:v>9.9818121694893982</c:v>
                </c:pt>
                <c:pt idx="6">
                  <c:v>9.9818121694883057</c:v>
                </c:pt>
                <c:pt idx="7">
                  <c:v>9.9818121695023976</c:v>
                </c:pt>
                <c:pt idx="8">
                  <c:v>9.9818121695533897</c:v>
                </c:pt>
                <c:pt idx="9">
                  <c:v>9.9818121696495457</c:v>
                </c:pt>
                <c:pt idx="27">
                  <c:v>9.9818121695452717</c:v>
                </c:pt>
                <c:pt idx="28">
                  <c:v>9.9818121695452788</c:v>
                </c:pt>
                <c:pt idx="29">
                  <c:v>9.9818121695452504</c:v>
                </c:pt>
                <c:pt idx="30">
                  <c:v>9.9818121695451065</c:v>
                </c:pt>
                <c:pt idx="31">
                  <c:v>9.9818121695447459</c:v>
                </c:pt>
                <c:pt idx="32">
                  <c:v>9.9818121695440638</c:v>
                </c:pt>
                <c:pt idx="33">
                  <c:v>9.9818121695429731</c:v>
                </c:pt>
                <c:pt idx="34">
                  <c:v>9.9818121695570632</c:v>
                </c:pt>
                <c:pt idx="35">
                  <c:v>9.9818121696080553</c:v>
                </c:pt>
                <c:pt idx="36">
                  <c:v>9.981812169704213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val>
            <c:numRef>
              <c:f>'Ex3'!$H$12:$AR$12</c:f>
              <c:numCache>
                <c:formatCode>General</c:formatCode>
                <c:ptCount val="37"/>
                <c:pt idx="0">
                  <c:v>9.9818121690081743</c:v>
                </c:pt>
                <c:pt idx="1">
                  <c:v>9.9818121690083075</c:v>
                </c:pt>
                <c:pt idx="2">
                  <c:v>9.9818121690085277</c:v>
                </c:pt>
                <c:pt idx="3">
                  <c:v>9.9818121690087587</c:v>
                </c:pt>
                <c:pt idx="4">
                  <c:v>9.9818121690088955</c:v>
                </c:pt>
                <c:pt idx="5">
                  <c:v>9.9818121690088404</c:v>
                </c:pt>
                <c:pt idx="6">
                  <c:v>9.9818121690085064</c:v>
                </c:pt>
                <c:pt idx="7">
                  <c:v>9.9818121690173918</c:v>
                </c:pt>
                <c:pt idx="8">
                  <c:v>9.9818121690502686</c:v>
                </c:pt>
                <c:pt idx="9">
                  <c:v>9.9818121691154094</c:v>
                </c:pt>
                <c:pt idx="27">
                  <c:v>9.9818121690628399</c:v>
                </c:pt>
                <c:pt idx="28">
                  <c:v>9.9818121690629731</c:v>
                </c:pt>
                <c:pt idx="29">
                  <c:v>9.9818121690631934</c:v>
                </c:pt>
                <c:pt idx="30">
                  <c:v>9.9818121690634225</c:v>
                </c:pt>
                <c:pt idx="31">
                  <c:v>9.9818121690635611</c:v>
                </c:pt>
                <c:pt idx="32">
                  <c:v>9.981812169063506</c:v>
                </c:pt>
                <c:pt idx="33">
                  <c:v>9.981812169063172</c:v>
                </c:pt>
                <c:pt idx="34">
                  <c:v>9.9818121690720574</c:v>
                </c:pt>
                <c:pt idx="35">
                  <c:v>9.9818121691049342</c:v>
                </c:pt>
                <c:pt idx="36">
                  <c:v>9.9818121691700767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val>
            <c:numRef>
              <c:f>'Ex3'!$H$13:$AR$13</c:f>
              <c:numCache>
                <c:formatCode>General</c:formatCode>
                <c:ptCount val="37"/>
                <c:pt idx="0">
                  <c:v>9.9818121686352566</c:v>
                </c:pt>
                <c:pt idx="1">
                  <c:v>9.9818121686355639</c:v>
                </c:pt>
                <c:pt idx="2">
                  <c:v>9.9818121686361305</c:v>
                </c:pt>
                <c:pt idx="3">
                  <c:v>9.9818121686368801</c:v>
                </c:pt>
                <c:pt idx="4">
                  <c:v>9.9818121686377133</c:v>
                </c:pt>
                <c:pt idx="5">
                  <c:v>9.9818121686385339</c:v>
                </c:pt>
                <c:pt idx="6">
                  <c:v>9.9818121686392516</c:v>
                </c:pt>
                <c:pt idx="7">
                  <c:v>9.9818121686449093</c:v>
                </c:pt>
                <c:pt idx="8">
                  <c:v>9.9818121686645149</c:v>
                </c:pt>
                <c:pt idx="9">
                  <c:v>9.9818121687048826</c:v>
                </c:pt>
                <c:pt idx="27">
                  <c:v>9.9818121686899204</c:v>
                </c:pt>
                <c:pt idx="28">
                  <c:v>9.9818121686902259</c:v>
                </c:pt>
                <c:pt idx="29">
                  <c:v>9.9818121686907944</c:v>
                </c:pt>
                <c:pt idx="30">
                  <c:v>9.981812168691544</c:v>
                </c:pt>
                <c:pt idx="31">
                  <c:v>9.9818121686923789</c:v>
                </c:pt>
                <c:pt idx="32">
                  <c:v>9.9818121686931995</c:v>
                </c:pt>
                <c:pt idx="33">
                  <c:v>9.9818121686939172</c:v>
                </c:pt>
                <c:pt idx="34">
                  <c:v>9.9818121686995749</c:v>
                </c:pt>
                <c:pt idx="35">
                  <c:v>9.9818121687191805</c:v>
                </c:pt>
                <c:pt idx="36">
                  <c:v>9.9818121687595482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val>
            <c:numRef>
              <c:f>'Ex3'!$H$14:$AR$14</c:f>
              <c:numCache>
                <c:formatCode>General</c:formatCode>
                <c:ptCount val="37"/>
                <c:pt idx="0">
                  <c:v>9.9818121683188661</c:v>
                </c:pt>
                <c:pt idx="1">
                  <c:v>9.9818121683193812</c:v>
                </c:pt>
                <c:pt idx="2">
                  <c:v>9.9818121683203671</c:v>
                </c:pt>
                <c:pt idx="3">
                  <c:v>9.9818121683217456</c:v>
                </c:pt>
                <c:pt idx="4">
                  <c:v>9.9818121683234224</c:v>
                </c:pt>
                <c:pt idx="5">
                  <c:v>9.9818121683253018</c:v>
                </c:pt>
                <c:pt idx="6">
                  <c:v>9.9818121683272949</c:v>
                </c:pt>
                <c:pt idx="7">
                  <c:v>9.9818121683318228</c:v>
                </c:pt>
                <c:pt idx="8">
                  <c:v>9.9818121683439038</c:v>
                </c:pt>
                <c:pt idx="9">
                  <c:v>9.9818121683683554</c:v>
                </c:pt>
                <c:pt idx="27">
                  <c:v>9.9818121683735264</c:v>
                </c:pt>
                <c:pt idx="28">
                  <c:v>9.9818121683740433</c:v>
                </c:pt>
                <c:pt idx="29">
                  <c:v>9.9818121683750292</c:v>
                </c:pt>
                <c:pt idx="30">
                  <c:v>9.9818121683764112</c:v>
                </c:pt>
                <c:pt idx="31">
                  <c:v>9.981812168378088</c:v>
                </c:pt>
                <c:pt idx="32">
                  <c:v>9.9818121683799692</c:v>
                </c:pt>
                <c:pt idx="33">
                  <c:v>9.9818121683819623</c:v>
                </c:pt>
                <c:pt idx="34">
                  <c:v>9.9818121683864902</c:v>
                </c:pt>
                <c:pt idx="35">
                  <c:v>9.981812168398573</c:v>
                </c:pt>
                <c:pt idx="36">
                  <c:v>9.9818121684230245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val>
            <c:numRef>
              <c:f>'Ex3'!$H$15:$AR$15</c:f>
              <c:numCache>
                <c:formatCode>General</c:formatCode>
                <c:ptCount val="37"/>
                <c:pt idx="0">
                  <c:v>9.9818121680338248</c:v>
                </c:pt>
                <c:pt idx="1">
                  <c:v>9.9818121680345726</c:v>
                </c:pt>
                <c:pt idx="2">
                  <c:v>9.9818121680360221</c:v>
                </c:pt>
                <c:pt idx="3">
                  <c:v>9.9818121680381005</c:v>
                </c:pt>
                <c:pt idx="4">
                  <c:v>9.9818121680407135</c:v>
                </c:pt>
                <c:pt idx="5">
                  <c:v>9.9818121680437688</c:v>
                </c:pt>
                <c:pt idx="6">
                  <c:v>9.9818121680471794</c:v>
                </c:pt>
                <c:pt idx="7">
                  <c:v>9.9818121680520129</c:v>
                </c:pt>
                <c:pt idx="8">
                  <c:v>9.9818121680608609</c:v>
                </c:pt>
                <c:pt idx="9">
                  <c:v>9.9818121680767486</c:v>
                </c:pt>
                <c:pt idx="27">
                  <c:v>9.9818121680884833</c:v>
                </c:pt>
                <c:pt idx="28">
                  <c:v>9.9818121680892347</c:v>
                </c:pt>
                <c:pt idx="29">
                  <c:v>9.9818121680906859</c:v>
                </c:pt>
                <c:pt idx="30">
                  <c:v>9.9818121680927643</c:v>
                </c:pt>
                <c:pt idx="31">
                  <c:v>9.9818121680953791</c:v>
                </c:pt>
                <c:pt idx="32">
                  <c:v>9.9818121680984362</c:v>
                </c:pt>
                <c:pt idx="33">
                  <c:v>9.9818121681018486</c:v>
                </c:pt>
                <c:pt idx="34">
                  <c:v>9.981812168106682</c:v>
                </c:pt>
                <c:pt idx="35">
                  <c:v>9.9818121681155301</c:v>
                </c:pt>
                <c:pt idx="36">
                  <c:v>9.9818121681314178</c:v>
                </c:pt>
              </c:numCache>
            </c:numRef>
          </c:val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val>
            <c:numRef>
              <c:f>'Ex3'!$H$16:$AR$16</c:f>
              <c:numCache>
                <c:formatCode>General</c:formatCode>
                <c:ptCount val="37"/>
                <c:pt idx="0">
                  <c:v>9.9818121677708636</c:v>
                </c:pt>
                <c:pt idx="1">
                  <c:v>9.9818121677718548</c:v>
                </c:pt>
                <c:pt idx="2">
                  <c:v>9.9818121677737874</c:v>
                </c:pt>
                <c:pt idx="3">
                  <c:v>9.9818121677765923</c:v>
                </c:pt>
                <c:pt idx="4">
                  <c:v>9.9818121677801805</c:v>
                </c:pt>
                <c:pt idx="5">
                  <c:v>9.9818121677844651</c:v>
                </c:pt>
                <c:pt idx="6">
                  <c:v>9.9818121677893572</c:v>
                </c:pt>
                <c:pt idx="7">
                  <c:v>9.9818121677952814</c:v>
                </c:pt>
                <c:pt idx="8">
                  <c:v>9.9818121678034881</c:v>
                </c:pt>
                <c:pt idx="9">
                  <c:v>9.981812167815713</c:v>
                </c:pt>
                <c:pt idx="27">
                  <c:v>9.9818121678255238</c:v>
                </c:pt>
                <c:pt idx="28">
                  <c:v>9.981812167826515</c:v>
                </c:pt>
                <c:pt idx="29">
                  <c:v>9.9818121678284495</c:v>
                </c:pt>
                <c:pt idx="30">
                  <c:v>9.9818121678312561</c:v>
                </c:pt>
                <c:pt idx="31">
                  <c:v>9.9818121678348479</c:v>
                </c:pt>
                <c:pt idx="32">
                  <c:v>9.9818121678391307</c:v>
                </c:pt>
                <c:pt idx="33">
                  <c:v>9.9818121678440264</c:v>
                </c:pt>
                <c:pt idx="34">
                  <c:v>9.9818121678499523</c:v>
                </c:pt>
                <c:pt idx="35">
                  <c:v>9.9818121678581608</c:v>
                </c:pt>
                <c:pt idx="36">
                  <c:v>9.9818121678703857</c:v>
                </c:pt>
              </c:numCache>
            </c:numRef>
          </c:val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'Ex3'!$H$17:$AR$17</c:f>
              <c:numCache>
                <c:formatCode>General</c:formatCode>
                <c:ptCount val="37"/>
                <c:pt idx="0">
                  <c:v>9.9818121675286715</c:v>
                </c:pt>
                <c:pt idx="1">
                  <c:v>9.9818121675299007</c:v>
                </c:pt>
                <c:pt idx="2">
                  <c:v>9.9818121675323113</c:v>
                </c:pt>
                <c:pt idx="3">
                  <c:v>9.981812167535832</c:v>
                </c:pt>
                <c:pt idx="4">
                  <c:v>9.9818121675403866</c:v>
                </c:pt>
                <c:pt idx="5">
                  <c:v>9.9818121675458844</c:v>
                </c:pt>
                <c:pt idx="6">
                  <c:v>9.9818121675522455</c:v>
                </c:pt>
                <c:pt idx="7">
                  <c:v>9.981812167559605</c:v>
                </c:pt>
                <c:pt idx="8">
                  <c:v>9.9818121675685223</c:v>
                </c:pt>
                <c:pt idx="9">
                  <c:v>9.9818121675799159</c:v>
                </c:pt>
                <c:pt idx="27">
                  <c:v>9.98181216758333</c:v>
                </c:pt>
                <c:pt idx="28">
                  <c:v>9.9818121675845592</c:v>
                </c:pt>
                <c:pt idx="29">
                  <c:v>9.9818121675869698</c:v>
                </c:pt>
                <c:pt idx="30">
                  <c:v>9.9818121675904941</c:v>
                </c:pt>
                <c:pt idx="31">
                  <c:v>9.9818121675950504</c:v>
                </c:pt>
                <c:pt idx="32">
                  <c:v>9.9818121676005518</c:v>
                </c:pt>
                <c:pt idx="33">
                  <c:v>9.9818121676069147</c:v>
                </c:pt>
                <c:pt idx="34">
                  <c:v>9.9818121676142759</c:v>
                </c:pt>
                <c:pt idx="35">
                  <c:v>9.981812167623195</c:v>
                </c:pt>
                <c:pt idx="36">
                  <c:v>9.9818121676345886</c:v>
                </c:pt>
              </c:numCache>
            </c:numRef>
          </c:val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'Ex3'!$H$18:$AR$18</c:f>
              <c:numCache>
                <c:formatCode>General</c:formatCode>
                <c:ptCount val="37"/>
                <c:pt idx="0">
                  <c:v>9.9818121673094478</c:v>
                </c:pt>
                <c:pt idx="1">
                  <c:v>9.981812167310899</c:v>
                </c:pt>
                <c:pt idx="2">
                  <c:v>9.981812167313759</c:v>
                </c:pt>
                <c:pt idx="3">
                  <c:v>9.9818121673179583</c:v>
                </c:pt>
                <c:pt idx="4">
                  <c:v>9.9818121673234224</c:v>
                </c:pt>
                <c:pt idx="5">
                  <c:v>9.9818121673300695</c:v>
                </c:pt>
                <c:pt idx="6">
                  <c:v>9.9818121673378215</c:v>
                </c:pt>
                <c:pt idx="7">
                  <c:v>9.9818121673466891</c:v>
                </c:pt>
                <c:pt idx="8">
                  <c:v>9.9818121673568978</c:v>
                </c:pt>
                <c:pt idx="9">
                  <c:v>9.9818121673688935</c:v>
                </c:pt>
                <c:pt idx="27">
                  <c:v>9.9818121673641045</c:v>
                </c:pt>
                <c:pt idx="28">
                  <c:v>9.9818121673655593</c:v>
                </c:pt>
                <c:pt idx="29">
                  <c:v>9.9818121673684193</c:v>
                </c:pt>
                <c:pt idx="30">
                  <c:v>9.9818121673726203</c:v>
                </c:pt>
                <c:pt idx="31">
                  <c:v>9.981812167378088</c:v>
                </c:pt>
                <c:pt idx="32">
                  <c:v>9.9818121673847386</c:v>
                </c:pt>
                <c:pt idx="33">
                  <c:v>9.9818121673924907</c:v>
                </c:pt>
                <c:pt idx="34">
                  <c:v>9.9818121674013618</c:v>
                </c:pt>
                <c:pt idx="35">
                  <c:v>9.9818121674115723</c:v>
                </c:pt>
                <c:pt idx="36">
                  <c:v>9.9818121674235698</c:v>
                </c:pt>
              </c:numCache>
            </c:numRef>
          </c:val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'Ex3'!$H$19:$AR$19</c:f>
              <c:numCache>
                <c:formatCode>General</c:formatCode>
                <c:ptCount val="37"/>
                <c:pt idx="0">
                  <c:v>9.9818121671166455</c:v>
                </c:pt>
                <c:pt idx="1">
                  <c:v>9.9818121671182993</c:v>
                </c:pt>
                <c:pt idx="2">
                  <c:v>9.9818121671215625</c:v>
                </c:pt>
                <c:pt idx="3">
                  <c:v>9.9818121671263729</c:v>
                </c:pt>
                <c:pt idx="4">
                  <c:v>9.9818121671326576</c:v>
                </c:pt>
                <c:pt idx="5">
                  <c:v>9.9818121671403404</c:v>
                </c:pt>
                <c:pt idx="6">
                  <c:v>9.9818121671493465</c:v>
                </c:pt>
                <c:pt idx="7">
                  <c:v>9.9818121671596405</c:v>
                </c:pt>
                <c:pt idx="8">
                  <c:v>9.9818121671712863</c:v>
                </c:pt>
                <c:pt idx="9">
                  <c:v>9.9818121671844775</c:v>
                </c:pt>
                <c:pt idx="27">
                  <c:v>9.981812167171304</c:v>
                </c:pt>
                <c:pt idx="28">
                  <c:v>9.9818121671729578</c:v>
                </c:pt>
                <c:pt idx="29">
                  <c:v>9.981812167176221</c:v>
                </c:pt>
                <c:pt idx="30">
                  <c:v>9.9818121671810349</c:v>
                </c:pt>
                <c:pt idx="31">
                  <c:v>9.9818121671873232</c:v>
                </c:pt>
                <c:pt idx="32">
                  <c:v>9.9818121671950095</c:v>
                </c:pt>
                <c:pt idx="33">
                  <c:v>9.9818121672040192</c:v>
                </c:pt>
                <c:pt idx="34">
                  <c:v>9.981812167214315</c:v>
                </c:pt>
                <c:pt idx="35">
                  <c:v>9.9818121672259608</c:v>
                </c:pt>
                <c:pt idx="36">
                  <c:v>9.9818121672391555</c:v>
                </c:pt>
              </c:numCache>
            </c:numRef>
          </c:val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'Ex3'!$H$20:$AR$20</c:f>
              <c:numCache>
                <c:formatCode>General</c:formatCode>
                <c:ptCount val="37"/>
                <c:pt idx="0">
                  <c:v>9.9818121669538584</c:v>
                </c:pt>
                <c:pt idx="1">
                  <c:v>9.9818121669556827</c:v>
                </c:pt>
                <c:pt idx="2">
                  <c:v>9.9818121669592905</c:v>
                </c:pt>
                <c:pt idx="3">
                  <c:v>9.9818121669646214</c:v>
                </c:pt>
                <c:pt idx="4">
                  <c:v>9.9818121669716078</c:v>
                </c:pt>
                <c:pt idx="5">
                  <c:v>9.9818121669801787</c:v>
                </c:pt>
                <c:pt idx="6">
                  <c:v>9.9818121669902595</c:v>
                </c:pt>
                <c:pt idx="7">
                  <c:v>9.9818121670018005</c:v>
                </c:pt>
                <c:pt idx="8">
                  <c:v>9.981812167014791</c:v>
                </c:pt>
                <c:pt idx="9">
                  <c:v>9.9818121670292967</c:v>
                </c:pt>
                <c:pt idx="27">
                  <c:v>9.9818121670085116</c:v>
                </c:pt>
                <c:pt idx="28">
                  <c:v>9.9818121670103377</c:v>
                </c:pt>
                <c:pt idx="29">
                  <c:v>9.981812167013949</c:v>
                </c:pt>
                <c:pt idx="30">
                  <c:v>9.9818121670192816</c:v>
                </c:pt>
                <c:pt idx="31">
                  <c:v>9.9818121670262734</c:v>
                </c:pt>
                <c:pt idx="32">
                  <c:v>9.9818121670348496</c:v>
                </c:pt>
                <c:pt idx="33">
                  <c:v>9.9818121670449358</c:v>
                </c:pt>
                <c:pt idx="34">
                  <c:v>9.9818121670564786</c:v>
                </c:pt>
                <c:pt idx="35">
                  <c:v>9.9818121670694726</c:v>
                </c:pt>
                <c:pt idx="36">
                  <c:v>9.9818121670839801</c:v>
                </c:pt>
              </c:numCache>
            </c:numRef>
          </c:val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'Ex3'!$H$21:$AR$21</c:f>
              <c:numCache>
                <c:formatCode>General</c:formatCode>
                <c:ptCount val="37"/>
                <c:pt idx="0">
                  <c:v>9.9818121668242679</c:v>
                </c:pt>
                <c:pt idx="1">
                  <c:v>9.981812166826229</c:v>
                </c:pt>
                <c:pt idx="2">
                  <c:v>9.9818121668301121</c:v>
                </c:pt>
                <c:pt idx="3">
                  <c:v>9.9818121668358586</c:v>
                </c:pt>
                <c:pt idx="4">
                  <c:v>9.9818121668434063</c:v>
                </c:pt>
                <c:pt idx="5">
                  <c:v>9.9818121668526896</c:v>
                </c:pt>
                <c:pt idx="6">
                  <c:v>9.9818121668636355</c:v>
                </c:pt>
                <c:pt idx="7">
                  <c:v>9.9818121668761837</c:v>
                </c:pt>
                <c:pt idx="8">
                  <c:v>9.9818121668902986</c:v>
                </c:pt>
                <c:pt idx="9">
                  <c:v>9.9818121669059803</c:v>
                </c:pt>
                <c:pt idx="27">
                  <c:v>9.9818121668789157</c:v>
                </c:pt>
                <c:pt idx="28">
                  <c:v>9.9818121668808786</c:v>
                </c:pt>
                <c:pt idx="29">
                  <c:v>9.9818121668847652</c:v>
                </c:pt>
                <c:pt idx="30">
                  <c:v>9.9818121668905171</c:v>
                </c:pt>
                <c:pt idx="31">
                  <c:v>9.9818121668980719</c:v>
                </c:pt>
                <c:pt idx="32">
                  <c:v>9.9818121669073605</c:v>
                </c:pt>
                <c:pt idx="33">
                  <c:v>9.9818121669183135</c:v>
                </c:pt>
                <c:pt idx="34">
                  <c:v>9.981812166930867</c:v>
                </c:pt>
                <c:pt idx="35">
                  <c:v>9.9818121669449837</c:v>
                </c:pt>
                <c:pt idx="36">
                  <c:v>9.9818121669606672</c:v>
                </c:pt>
              </c:numCache>
            </c:numRef>
          </c:val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'Ex3'!$H$22:$AR$22</c:f>
              <c:numCache>
                <c:formatCode>General</c:formatCode>
                <c:ptCount val="37"/>
                <c:pt idx="0">
                  <c:v>9.9818121667303892</c:v>
                </c:pt>
                <c:pt idx="1">
                  <c:v>9.981812166732448</c:v>
                </c:pt>
                <c:pt idx="2">
                  <c:v>9.9818121667365265</c:v>
                </c:pt>
                <c:pt idx="3">
                  <c:v>9.981812166742575</c:v>
                </c:pt>
                <c:pt idx="4">
                  <c:v>9.9818121667505295</c:v>
                </c:pt>
                <c:pt idx="5">
                  <c:v>9.9818121667603279</c:v>
                </c:pt>
                <c:pt idx="6">
                  <c:v>9.9818121667718991</c:v>
                </c:pt>
                <c:pt idx="7">
                  <c:v>9.9818121667851827</c:v>
                </c:pt>
                <c:pt idx="8">
                  <c:v>9.9818121668001289</c:v>
                </c:pt>
                <c:pt idx="9">
                  <c:v>9.9818121668167095</c:v>
                </c:pt>
                <c:pt idx="27">
                  <c:v>9.9818121667850281</c:v>
                </c:pt>
                <c:pt idx="28">
                  <c:v>9.9818121667870923</c:v>
                </c:pt>
                <c:pt idx="29">
                  <c:v>9.9818121667911779</c:v>
                </c:pt>
                <c:pt idx="30">
                  <c:v>9.9818121667972335</c:v>
                </c:pt>
                <c:pt idx="31">
                  <c:v>9.9818121668051951</c:v>
                </c:pt>
                <c:pt idx="32">
                  <c:v>9.9818121668150006</c:v>
                </c:pt>
                <c:pt idx="33">
                  <c:v>9.9818121668265807</c:v>
                </c:pt>
                <c:pt idx="34">
                  <c:v>9.9818121668398714</c:v>
                </c:pt>
                <c:pt idx="35">
                  <c:v>9.981812166854823</c:v>
                </c:pt>
                <c:pt idx="36">
                  <c:v>9.981812166871407</c:v>
                </c:pt>
              </c:numCache>
            </c:numRef>
          </c:val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val>
            <c:numRef>
              <c:f>'Ex3'!$H$23:$AR$23</c:f>
              <c:numCache>
                <c:formatCode>General</c:formatCode>
                <c:ptCount val="37"/>
                <c:pt idx="0">
                  <c:v>9.9818121666739312</c:v>
                </c:pt>
                <c:pt idx="1">
                  <c:v>9.9818121666760469</c:v>
                </c:pt>
                <c:pt idx="2">
                  <c:v>9.9818121666802426</c:v>
                </c:pt>
                <c:pt idx="3">
                  <c:v>9.981812166686467</c:v>
                </c:pt>
                <c:pt idx="4">
                  <c:v>9.9818121666946613</c:v>
                </c:pt>
                <c:pt idx="5">
                  <c:v>9.9818121667047635</c:v>
                </c:pt>
                <c:pt idx="6">
                  <c:v>9.9818121667167077</c:v>
                </c:pt>
                <c:pt idx="7">
                  <c:v>9.98181216673043</c:v>
                </c:pt>
                <c:pt idx="8">
                  <c:v>9.981812166745879</c:v>
                </c:pt>
                <c:pt idx="9">
                  <c:v>9.981812166763012</c:v>
                </c:pt>
                <c:pt idx="27">
                  <c:v>9.9818121667285613</c:v>
                </c:pt>
                <c:pt idx="28">
                  <c:v>9.9818121667306841</c:v>
                </c:pt>
                <c:pt idx="29">
                  <c:v>9.9818121667348869</c:v>
                </c:pt>
                <c:pt idx="30">
                  <c:v>9.9818121667411219</c:v>
                </c:pt>
                <c:pt idx="31">
                  <c:v>9.9818121667493251</c:v>
                </c:pt>
                <c:pt idx="32">
                  <c:v>9.9818121667594397</c:v>
                </c:pt>
                <c:pt idx="33">
                  <c:v>9.9818121667713928</c:v>
                </c:pt>
                <c:pt idx="34">
                  <c:v>9.9818121667851258</c:v>
                </c:pt>
                <c:pt idx="35">
                  <c:v>9.9818121668005837</c:v>
                </c:pt>
                <c:pt idx="36">
                  <c:v>9.9818121668177202</c:v>
                </c:pt>
              </c:numCache>
            </c:numRef>
          </c:val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val>
            <c:numRef>
              <c:f>'Ex3'!$H$24:$AR$24</c:f>
              <c:numCache>
                <c:formatCode>General</c:formatCode>
                <c:ptCount val="37"/>
                <c:pt idx="0">
                  <c:v>9.9818121666557396</c:v>
                </c:pt>
                <c:pt idx="1">
                  <c:v>9.9818121666578712</c:v>
                </c:pt>
                <c:pt idx="2">
                  <c:v>9.9818121666620954</c:v>
                </c:pt>
                <c:pt idx="3">
                  <c:v>9.9818121666683695</c:v>
                </c:pt>
                <c:pt idx="4">
                  <c:v>9.9818121666766313</c:v>
                </c:pt>
                <c:pt idx="5">
                  <c:v>9.9818121666868205</c:v>
                </c:pt>
                <c:pt idx="6">
                  <c:v>9.9818121666988731</c:v>
                </c:pt>
                <c:pt idx="7">
                  <c:v>9.9818121667127286</c:v>
                </c:pt>
                <c:pt idx="8">
                  <c:v>9.9818121667283339</c:v>
                </c:pt>
                <c:pt idx="9">
                  <c:v>9.9818121667456428</c:v>
                </c:pt>
                <c:pt idx="27">
                  <c:v>9.9818121667103572</c:v>
                </c:pt>
                <c:pt idx="28">
                  <c:v>9.9818121667124959</c:v>
                </c:pt>
                <c:pt idx="29">
                  <c:v>9.9818121667167343</c:v>
                </c:pt>
                <c:pt idx="30">
                  <c:v>9.9818121667230209</c:v>
                </c:pt>
                <c:pt idx="31">
                  <c:v>9.9818121667312969</c:v>
                </c:pt>
                <c:pt idx="32">
                  <c:v>9.9818121667414985</c:v>
                </c:pt>
                <c:pt idx="33">
                  <c:v>9.9818121667535653</c:v>
                </c:pt>
                <c:pt idx="34">
                  <c:v>9.9818121667674351</c:v>
                </c:pt>
                <c:pt idx="35">
                  <c:v>9.9818121667830511</c:v>
                </c:pt>
                <c:pt idx="36">
                  <c:v>9.9818121668003688</c:v>
                </c:pt>
              </c:numCache>
            </c:numRef>
          </c:val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val>
            <c:numRef>
              <c:f>'Ex3'!$H$25:$AR$25</c:f>
              <c:numCache>
                <c:formatCode>General</c:formatCode>
                <c:ptCount val="37"/>
                <c:pt idx="0">
                  <c:v>9.9818121628776098</c:v>
                </c:pt>
                <c:pt idx="1">
                  <c:v>9.9818121628474863</c:v>
                </c:pt>
                <c:pt idx="2">
                  <c:v>9.9818121627849639</c:v>
                </c:pt>
                <c:pt idx="3">
                  <c:v>9.9818121626852392</c:v>
                </c:pt>
                <c:pt idx="4">
                  <c:v>9.9818121625405691</c:v>
                </c:pt>
                <c:pt idx="5">
                  <c:v>9.9818121623401463</c:v>
                </c:pt>
                <c:pt idx="6">
                  <c:v>9.981812162071579</c:v>
                </c:pt>
                <c:pt idx="7">
                  <c:v>9.9818121617282323</c:v>
                </c:pt>
                <c:pt idx="8">
                  <c:v>9.9818121613338562</c:v>
                </c:pt>
                <c:pt idx="9">
                  <c:v>9.9818121610058181</c:v>
                </c:pt>
                <c:pt idx="27">
                  <c:v>9.9818121610743802</c:v>
                </c:pt>
                <c:pt idx="28">
                  <c:v>9.9818121614263511</c:v>
                </c:pt>
                <c:pt idx="29">
                  <c:v>9.9818121618422335</c:v>
                </c:pt>
                <c:pt idx="30">
                  <c:v>9.9818121622070102</c:v>
                </c:pt>
                <c:pt idx="31">
                  <c:v>9.9818121624977536</c:v>
                </c:pt>
                <c:pt idx="32">
                  <c:v>9.9818121627212477</c:v>
                </c:pt>
                <c:pt idx="33">
                  <c:v>9.9818121628898115</c:v>
                </c:pt>
                <c:pt idx="34">
                  <c:v>9.9818121630141228</c:v>
                </c:pt>
                <c:pt idx="35">
                  <c:v>9.9818121631018251</c:v>
                </c:pt>
                <c:pt idx="36">
                  <c:v>9.9818121631576986</c:v>
                </c:pt>
              </c:numCache>
            </c:numRef>
          </c:val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val>
            <c:numRef>
              <c:f>'Ex3'!$H$26:$AR$26</c:f>
              <c:numCache>
                <c:formatCode>General</c:formatCode>
                <c:ptCount val="37"/>
                <c:pt idx="0">
                  <c:v>9.9814351154073204</c:v>
                </c:pt>
                <c:pt idx="1">
                  <c:v>9.9814318962916975</c:v>
                </c:pt>
                <c:pt idx="2">
                  <c:v>9.9814252352280128</c:v>
                </c:pt>
                <c:pt idx="3">
                  <c:v>9.9814146566886244</c:v>
                </c:pt>
                <c:pt idx="4">
                  <c:v>9.9813993941035868</c:v>
                </c:pt>
                <c:pt idx="5">
                  <c:v>9.9813783754829331</c:v>
                </c:pt>
                <c:pt idx="6">
                  <c:v>9.9813503701153472</c:v>
                </c:pt>
                <c:pt idx="7">
                  <c:v>9.9813147218557283</c:v>
                </c:pt>
                <c:pt idx="8">
                  <c:v>9.9812738062379829</c:v>
                </c:pt>
                <c:pt idx="9">
                  <c:v>9.9812393409874787</c:v>
                </c:pt>
                <c:pt idx="27">
                  <c:v>9.9812497048196533</c:v>
                </c:pt>
                <c:pt idx="28">
                  <c:v>9.9812846175451284</c:v>
                </c:pt>
                <c:pt idx="29">
                  <c:v>9.9813256992840813</c:v>
                </c:pt>
                <c:pt idx="30">
                  <c:v>9.9813614760644818</c:v>
                </c:pt>
                <c:pt idx="31">
                  <c:v>9.9813896658649846</c:v>
                </c:pt>
                <c:pt idx="32">
                  <c:v>9.9814109521135812</c:v>
                </c:pt>
                <c:pt idx="33">
                  <c:v>9.981426570245997</c:v>
                </c:pt>
                <c:pt idx="34">
                  <c:v>9.9814375922071612</c:v>
                </c:pt>
                <c:pt idx="35">
                  <c:v>9.9814447863274438</c:v>
                </c:pt>
                <c:pt idx="36">
                  <c:v>9.9814486342155337</c:v>
                </c:pt>
              </c:numCache>
            </c:numRef>
          </c:val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val>
            <c:numRef>
              <c:f>'Ex3'!$H$27:$AR$27</c:f>
              <c:numCache>
                <c:formatCode>General</c:formatCode>
                <c:ptCount val="37"/>
                <c:pt idx="0">
                  <c:v>9.9810635782044272</c:v>
                </c:pt>
                <c:pt idx="1">
                  <c:v>9.9810573889156196</c:v>
                </c:pt>
                <c:pt idx="2">
                  <c:v>9.9810445898235294</c:v>
                </c:pt>
                <c:pt idx="3">
                  <c:v>9.9810242716260387</c:v>
                </c:pt>
                <c:pt idx="4">
                  <c:v>9.9809949208161619</c:v>
                </c:pt>
                <c:pt idx="5">
                  <c:v>9.9809542538584743</c:v>
                </c:pt>
                <c:pt idx="6">
                  <c:v>9.9808990838548848</c:v>
                </c:pt>
                <c:pt idx="7">
                  <c:v>9.9808256442323682</c:v>
                </c:pt>
                <c:pt idx="8">
                  <c:v>9.9807323549478699</c:v>
                </c:pt>
                <c:pt idx="9">
                  <c:v>9.9806344459958378</c:v>
                </c:pt>
                <c:pt idx="27">
                  <c:v>9.9806557534985814</c:v>
                </c:pt>
                <c:pt idx="28">
                  <c:v>9.9807540394584766</c:v>
                </c:pt>
                <c:pt idx="29">
                  <c:v>9.9808474143747361</c:v>
                </c:pt>
                <c:pt idx="30">
                  <c:v>9.9809210429478679</c:v>
                </c:pt>
                <c:pt idx="31">
                  <c:v>9.9809765829081627</c:v>
                </c:pt>
                <c:pt idx="32">
                  <c:v>9.9810178043875908</c:v>
                </c:pt>
                <c:pt idx="33">
                  <c:v>9.9810478851190627</c:v>
                </c:pt>
                <c:pt idx="34">
                  <c:v>9.9810691029232927</c:v>
                </c:pt>
                <c:pt idx="35">
                  <c:v>9.9810829735069291</c:v>
                </c:pt>
                <c:pt idx="36">
                  <c:v>9.981090417967037</c:v>
                </c:pt>
              </c:numCache>
            </c:numRef>
          </c:val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val>
            <c:numRef>
              <c:f>'Ex3'!$H$28:$AR$28</c:f>
              <c:numCache>
                <c:formatCode>General</c:formatCode>
                <c:ptCount val="37"/>
                <c:pt idx="0">
                  <c:v>9.9807020153560817</c:v>
                </c:pt>
                <c:pt idx="1">
                  <c:v>9.9806933200316301</c:v>
                </c:pt>
                <c:pt idx="2">
                  <c:v>9.9806753698792203</c:v>
                </c:pt>
                <c:pt idx="3">
                  <c:v>9.9806469427915534</c:v>
                </c:pt>
                <c:pt idx="4">
                  <c:v>9.9806059530159086</c:v>
                </c:pt>
                <c:pt idx="5">
                  <c:v>9.980549052069545</c:v>
                </c:pt>
                <c:pt idx="6">
                  <c:v>9.9804707918815652</c:v>
                </c:pt>
                <c:pt idx="7">
                  <c:v>9.9803615519782856</c:v>
                </c:pt>
                <c:pt idx="8">
                  <c:v>9.980201183216165</c:v>
                </c:pt>
                <c:pt idx="9">
                  <c:v>9.9799354509799976</c:v>
                </c:pt>
                <c:pt idx="10">
                  <c:v>9.9793762635249532</c:v>
                </c:pt>
                <c:pt idx="11">
                  <c:v>9.9789990668473134</c:v>
                </c:pt>
                <c:pt idx="12">
                  <c:v>9.9787233087623388</c:v>
                </c:pt>
                <c:pt idx="13">
                  <c:v>9.9785150390469415</c:v>
                </c:pt>
                <c:pt idx="14">
                  <c:v>9.9783577691555561</c:v>
                </c:pt>
                <c:pt idx="15">
                  <c:v>9.97824257418422</c:v>
                </c:pt>
                <c:pt idx="16">
                  <c:v>9.9781642956663337</c:v>
                </c:pt>
                <c:pt idx="17">
                  <c:v>9.9781199156352187</c:v>
                </c:pt>
                <c:pt idx="18">
                  <c:v>9.9781078075763094</c:v>
                </c:pt>
                <c:pt idx="19">
                  <c:v>9.9781273980127043</c:v>
                </c:pt>
                <c:pt idx="20">
                  <c:v>9.9781790655549596</c:v>
                </c:pt>
                <c:pt idx="21">
                  <c:v>9.9782642316148582</c:v>
                </c:pt>
                <c:pt idx="22">
                  <c:v>9.9783856855032198</c:v>
                </c:pt>
                <c:pt idx="23">
                  <c:v>9.978548312000866</c:v>
                </c:pt>
                <c:pt idx="24">
                  <c:v>9.9787606762822012</c:v>
                </c:pt>
                <c:pt idx="25">
                  <c:v>9.9790387300970753</c:v>
                </c:pt>
                <c:pt idx="26">
                  <c:v>9.9794154753040747</c:v>
                </c:pt>
                <c:pt idx="27">
                  <c:v>9.9799694036464519</c:v>
                </c:pt>
                <c:pt idx="28">
                  <c:v>9.980233534276099</c:v>
                </c:pt>
                <c:pt idx="29">
                  <c:v>9.9803935634526955</c:v>
                </c:pt>
                <c:pt idx="30">
                  <c:v>9.9805030511582498</c:v>
                </c:pt>
                <c:pt idx="31">
                  <c:v>9.9805819274029801</c:v>
                </c:pt>
                <c:pt idx="32">
                  <c:v>9.9806397280211883</c:v>
                </c:pt>
                <c:pt idx="33">
                  <c:v>9.9806818649496094</c:v>
                </c:pt>
                <c:pt idx="34">
                  <c:v>9.980711674239906</c:v>
                </c:pt>
                <c:pt idx="35">
                  <c:v>9.9807312453605199</c:v>
                </c:pt>
                <c:pt idx="36">
                  <c:v>9.9807418184651553</c:v>
                </c:pt>
              </c:numCache>
            </c:numRef>
          </c:val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'Ex3'!$H$29:$AR$29</c:f>
              <c:numCache>
                <c:formatCode>General</c:formatCode>
                <c:ptCount val="37"/>
                <c:pt idx="0">
                  <c:v>9.9803543773642307</c:v>
                </c:pt>
                <c:pt idx="1">
                  <c:v>9.980343793417731</c:v>
                </c:pt>
                <c:pt idx="2">
                  <c:v>9.9803220162022761</c:v>
                </c:pt>
                <c:pt idx="3">
                  <c:v>9.9802877187732655</c:v>
                </c:pt>
                <c:pt idx="4">
                  <c:v>9.9802386535743235</c:v>
                </c:pt>
                <c:pt idx="5">
                  <c:v>9.9801712623124317</c:v>
                </c:pt>
                <c:pt idx="6">
                  <c:v>9.9800799394605129</c:v>
                </c:pt>
                <c:pt idx="7">
                  <c:v>9.9799556261904456</c:v>
                </c:pt>
                <c:pt idx="8">
                  <c:v>9.9797833016176334</c:v>
                </c:pt>
                <c:pt idx="9">
                  <c:v>9.9795394676075269</c:v>
                </c:pt>
                <c:pt idx="10">
                  <c:v>9.9792052729659115</c:v>
                </c:pt>
                <c:pt idx="11">
                  <c:v>9.9789097878259483</c:v>
                </c:pt>
                <c:pt idx="12">
                  <c:v>9.9786688915524735</c:v>
                </c:pt>
                <c:pt idx="13">
                  <c:v>9.9784778173459738</c:v>
                </c:pt>
                <c:pt idx="14">
                  <c:v>9.9783300061229738</c:v>
                </c:pt>
                <c:pt idx="15">
                  <c:v>9.9782203510183152</c:v>
                </c:pt>
                <c:pt idx="16">
                  <c:v>9.9781453327710423</c:v>
                </c:pt>
                <c:pt idx="17">
                  <c:v>9.9781026903527774</c:v>
                </c:pt>
                <c:pt idx="18">
                  <c:v>9.9780911394344862</c:v>
                </c:pt>
                <c:pt idx="19">
                  <c:v>9.9781102076802437</c:v>
                </c:pt>
                <c:pt idx="20">
                  <c:v>9.9781601795253199</c:v>
                </c:pt>
                <c:pt idx="21">
                  <c:v>9.978242143414235</c:v>
                </c:pt>
                <c:pt idx="22">
                  <c:v>9.9783581470178024</c:v>
                </c:pt>
                <c:pt idx="23">
                  <c:v>9.9785114661622174</c:v>
                </c:pt>
                <c:pt idx="24">
                  <c:v>9.9787069176903209</c:v>
                </c:pt>
                <c:pt idx="25">
                  <c:v>9.978950710240813</c:v>
                </c:pt>
                <c:pt idx="26">
                  <c:v>9.9792472376793135</c:v>
                </c:pt>
                <c:pt idx="27">
                  <c:v>9.9795805844187413</c:v>
                </c:pt>
                <c:pt idx="28">
                  <c:v>9.9798240445630331</c:v>
                </c:pt>
                <c:pt idx="29">
                  <c:v>9.9799965956095935</c:v>
                </c:pt>
                <c:pt idx="30">
                  <c:v>9.9801215986558578</c:v>
                </c:pt>
                <c:pt idx="31">
                  <c:v>9.9802139705688511</c:v>
                </c:pt>
                <c:pt idx="32">
                  <c:v>9.9802827133535281</c:v>
                </c:pt>
                <c:pt idx="33">
                  <c:v>9.9803334070425684</c:v>
                </c:pt>
                <c:pt idx="34">
                  <c:v>9.9803696051641921</c:v>
                </c:pt>
                <c:pt idx="35">
                  <c:v>9.9803935665788224</c:v>
                </c:pt>
                <c:pt idx="36">
                  <c:v>9.9804066445878856</c:v>
                </c:pt>
              </c:numCache>
            </c:numRef>
          </c:val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'Ex3'!$H$30:$AR$30</c:f>
              <c:numCache>
                <c:formatCode>General</c:formatCode>
                <c:ptCount val="37"/>
                <c:pt idx="0">
                  <c:v>9.9800239329067537</c:v>
                </c:pt>
                <c:pt idx="1">
                  <c:v>9.980012137795736</c:v>
                </c:pt>
                <c:pt idx="2">
                  <c:v>9.9799879790986878</c:v>
                </c:pt>
                <c:pt idx="3">
                  <c:v>9.9799502350645213</c:v>
                </c:pt>
                <c:pt idx="4">
                  <c:v>9.9798968977550331</c:v>
                </c:pt>
                <c:pt idx="5">
                  <c:v>9.97982495305836</c:v>
                </c:pt>
                <c:pt idx="6">
                  <c:v>9.9797300712310388</c:v>
                </c:pt>
                <c:pt idx="7">
                  <c:v>9.979606306399031</c:v>
                </c:pt>
                <c:pt idx="8">
                  <c:v>9.9794463436667158</c:v>
                </c:pt>
                <c:pt idx="9">
                  <c:v>9.9792443472929762</c:v>
                </c:pt>
                <c:pt idx="10">
                  <c:v>9.9790071564115479</c:v>
                </c:pt>
                <c:pt idx="11">
                  <c:v>9.9787784564981905</c:v>
                </c:pt>
                <c:pt idx="12">
                  <c:v>9.9785779834830386</c:v>
                </c:pt>
                <c:pt idx="13">
                  <c:v>9.9784113021282472</c:v>
                </c:pt>
                <c:pt idx="14">
                  <c:v>9.9782785483993131</c:v>
                </c:pt>
                <c:pt idx="15">
                  <c:v>9.9781783080972399</c:v>
                </c:pt>
                <c:pt idx="16">
                  <c:v>9.9781090382592232</c:v>
                </c:pt>
                <c:pt idx="17">
                  <c:v>9.9780695214064963</c:v>
                </c:pt>
                <c:pt idx="18">
                  <c:v>9.9780589826336392</c:v>
                </c:pt>
                <c:pt idx="19">
                  <c:v>9.9780771060320319</c:v>
                </c:pt>
                <c:pt idx="20">
                  <c:v>9.9781240321298892</c:v>
                </c:pt>
                <c:pt idx="21">
                  <c:v>9.9782003558247734</c:v>
                </c:pt>
                <c:pt idx="22">
                  <c:v>9.9783071054834149</c:v>
                </c:pt>
                <c:pt idx="23">
                  <c:v>9.978445622618084</c:v>
                </c:pt>
                <c:pt idx="24">
                  <c:v>9.97861710991981</c:v>
                </c:pt>
                <c:pt idx="25">
                  <c:v>9.978821231250242</c:v>
                </c:pt>
                <c:pt idx="26">
                  <c:v>9.9790523109816043</c:v>
                </c:pt>
                <c:pt idx="27">
                  <c:v>9.9792908038716917</c:v>
                </c:pt>
                <c:pt idx="28">
                  <c:v>9.9794938537358426</c:v>
                </c:pt>
                <c:pt idx="29">
                  <c:v>9.9796549848332354</c:v>
                </c:pt>
                <c:pt idx="30">
                  <c:v>9.979780144862028</c:v>
                </c:pt>
                <c:pt idx="31">
                  <c:v>9.9798766750088603</c:v>
                </c:pt>
                <c:pt idx="32">
                  <c:v>9.9799505271552675</c:v>
                </c:pt>
                <c:pt idx="33">
                  <c:v>9.9800060379488098</c:v>
                </c:pt>
                <c:pt idx="34">
                  <c:v>9.9800462358269222</c:v>
                </c:pt>
                <c:pt idx="35">
                  <c:v>9.9800731530621203</c:v>
                </c:pt>
                <c:pt idx="36">
                  <c:v>9.9800880478297369</c:v>
                </c:pt>
              </c:numCache>
            </c:numRef>
          </c:val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'Ex3'!$H$31:$AR$31</c:f>
              <c:numCache>
                <c:formatCode>General</c:formatCode>
                <c:ptCount val="37"/>
                <c:pt idx="0">
                  <c:v>9.9797131969334618</c:v>
                </c:pt>
                <c:pt idx="1">
                  <c:v>9.9797008332549293</c:v>
                </c:pt>
                <c:pt idx="2">
                  <c:v>9.9796756425532269</c:v>
                </c:pt>
                <c:pt idx="3">
                  <c:v>9.9796366472410991</c:v>
                </c:pt>
                <c:pt idx="4">
                  <c:v>9.9795823082260462</c:v>
                </c:pt>
                <c:pt idx="5">
                  <c:v>9.9795104781808632</c:v>
                </c:pt>
                <c:pt idx="6">
                  <c:v>9.9794184212646559</c:v>
                </c:pt>
                <c:pt idx="7">
                  <c:v>9.9793030785027454</c:v>
                </c:pt>
                <c:pt idx="8">
                  <c:v>9.9791620096089506</c:v>
                </c:pt>
                <c:pt idx="9">
                  <c:v>9.9789958303848501</c:v>
                </c:pt>
                <c:pt idx="10">
                  <c:v>9.9788127934137414</c:v>
                </c:pt>
                <c:pt idx="11">
                  <c:v>9.9786319167484248</c:v>
                </c:pt>
                <c:pt idx="12">
                  <c:v>9.9784669752561008</c:v>
                </c:pt>
                <c:pt idx="13">
                  <c:v>9.978325108124297</c:v>
                </c:pt>
                <c:pt idx="14">
                  <c:v>9.9782092646202489</c:v>
                </c:pt>
                <c:pt idx="15">
                  <c:v>9.9781203032001109</c:v>
                </c:pt>
                <c:pt idx="16">
                  <c:v>9.9780582054601368</c:v>
                </c:pt>
                <c:pt idx="17">
                  <c:v>9.9780226825412868</c:v>
                </c:pt>
                <c:pt idx="18">
                  <c:v>9.9780134537496377</c:v>
                </c:pt>
                <c:pt idx="19">
                  <c:v>9.9780303621975257</c:v>
                </c:pt>
                <c:pt idx="20">
                  <c:v>9.9780734053718128</c:v>
                </c:pt>
                <c:pt idx="21">
                  <c:v>9.9781427031932513</c:v>
                </c:pt>
                <c:pt idx="22">
                  <c:v>9.9782383820693781</c:v>
                </c:pt>
                <c:pt idx="23">
                  <c:v>9.9783602990150158</c:v>
                </c:pt>
                <c:pt idx="24">
                  <c:v>9.9785074453072831</c:v>
                </c:pt>
                <c:pt idx="25">
                  <c:v>9.9786767584252924</c:v>
                </c:pt>
                <c:pt idx="26">
                  <c:v>9.9788610775733808</c:v>
                </c:pt>
                <c:pt idx="27">
                  <c:v>9.979046783799431</c:v>
                </c:pt>
                <c:pt idx="28">
                  <c:v>9.9792152302304853</c:v>
                </c:pt>
                <c:pt idx="29">
                  <c:v>9.9793584489921798</c:v>
                </c:pt>
                <c:pt idx="30">
                  <c:v>9.9794759903474812</c:v>
                </c:pt>
                <c:pt idx="31">
                  <c:v>9.9795703853798319</c:v>
                </c:pt>
                <c:pt idx="32">
                  <c:v>9.9796447466578755</c:v>
                </c:pt>
                <c:pt idx="33">
                  <c:v>9.9797018486430975</c:v>
                </c:pt>
                <c:pt idx="34">
                  <c:v>9.9797438740824695</c:v>
                </c:pt>
                <c:pt idx="35">
                  <c:v>9.9797724008370654</c:v>
                </c:pt>
                <c:pt idx="36">
                  <c:v>9.9797884529748995</c:v>
                </c:pt>
              </c:numCache>
            </c:numRef>
          </c:val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'Ex3'!$H$32:$AR$32</c:f>
              <c:numCache>
                <c:formatCode>General</c:formatCode>
                <c:ptCount val="37"/>
                <c:pt idx="0">
                  <c:v>9.9794239568654515</c:v>
                </c:pt>
                <c:pt idx="1">
                  <c:v>9.9794115642389585</c:v>
                </c:pt>
                <c:pt idx="2">
                  <c:v>9.9793864492310576</c:v>
                </c:pt>
                <c:pt idx="3">
                  <c:v>9.9793479301880872</c:v>
                </c:pt>
                <c:pt idx="4">
                  <c:v>9.979294990015104</c:v>
                </c:pt>
                <c:pt idx="5">
                  <c:v>9.9792263366234248</c:v>
                </c:pt>
                <c:pt idx="6">
                  <c:v>9.9791405717410555</c:v>
                </c:pt>
                <c:pt idx="7">
                  <c:v>9.9790365886691532</c:v>
                </c:pt>
                <c:pt idx="8">
                  <c:v>9.9789143830906433</c:v>
                </c:pt>
                <c:pt idx="9">
                  <c:v>9.9787764199040794</c:v>
                </c:pt>
                <c:pt idx="10">
                  <c:v>9.9786291846935384</c:v>
                </c:pt>
                <c:pt idx="11">
                  <c:v>9.9784829878616996</c:v>
                </c:pt>
                <c:pt idx="12">
                  <c:v>9.9783470026002856</c:v>
                </c:pt>
                <c:pt idx="13">
                  <c:v>9.9782274780943698</c:v>
                </c:pt>
                <c:pt idx="14">
                  <c:v>9.9781280686451765</c:v>
                </c:pt>
                <c:pt idx="15">
                  <c:v>9.9780506875674231</c:v>
                </c:pt>
                <c:pt idx="16">
                  <c:v>9.9779962333748848</c:v>
                </c:pt>
                <c:pt idx="17">
                  <c:v>9.977965067045357</c:v>
                </c:pt>
                <c:pt idx="18">
                  <c:v>9.9779572865752204</c:v>
                </c:pt>
                <c:pt idx="19">
                  <c:v>9.9779728635926226</c:v>
                </c:pt>
                <c:pt idx="20">
                  <c:v>9.9780116844713707</c:v>
                </c:pt>
                <c:pt idx="21">
                  <c:v>9.9780735103311926</c:v>
                </c:pt>
                <c:pt idx="22">
                  <c:v>9.978157842801938</c:v>
                </c:pt>
                <c:pt idx="23">
                  <c:v>9.9782636548778854</c:v>
                </c:pt>
                <c:pt idx="24">
                  <c:v>9.9783889248014503</c:v>
                </c:pt>
                <c:pt idx="25">
                  <c:v>9.9785299302337229</c:v>
                </c:pt>
                <c:pt idx="26">
                  <c:v>9.9786804254087276</c:v>
                </c:pt>
                <c:pt idx="27">
                  <c:v>9.9788313436739209</c:v>
                </c:pt>
                <c:pt idx="28">
                  <c:v>9.9789725772334332</c:v>
                </c:pt>
                <c:pt idx="29">
                  <c:v>9.9790978406098034</c:v>
                </c:pt>
                <c:pt idx="30">
                  <c:v>9.9792048234994937</c:v>
                </c:pt>
                <c:pt idx="31">
                  <c:v>9.9792936396701108</c:v>
                </c:pt>
                <c:pt idx="32">
                  <c:v>9.9793654739343083</c:v>
                </c:pt>
                <c:pt idx="33">
                  <c:v>9.9794217847848685</c:v>
                </c:pt>
                <c:pt idx="34">
                  <c:v>9.9794639165191157</c:v>
                </c:pt>
                <c:pt idx="35">
                  <c:v>9.9794929372477057</c:v>
                </c:pt>
                <c:pt idx="36">
                  <c:v>9.9795095833573342</c:v>
                </c:pt>
              </c:numCache>
            </c:numRef>
          </c:val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'Ex3'!$H$33:$AR$33</c:f>
              <c:numCache>
                <c:formatCode>General</c:formatCode>
                <c:ptCount val="37"/>
                <c:pt idx="0">
                  <c:v>9.9791573698054439</c:v>
                </c:pt>
                <c:pt idx="1">
                  <c:v>9.9791453533434353</c:v>
                </c:pt>
                <c:pt idx="2">
                  <c:v>9.9791211230315398</c:v>
                </c:pt>
                <c:pt idx="3">
                  <c:v>9.9790842795668908</c:v>
                </c:pt>
                <c:pt idx="4">
                  <c:v>9.9790342711468476</c:v>
                </c:pt>
                <c:pt idx="5">
                  <c:v>9.9789704961697065</c:v>
                </c:pt>
                <c:pt idx="6">
                  <c:v>9.9788924993460455</c:v>
                </c:pt>
                <c:pt idx="7">
                  <c:v>9.9788003153825997</c:v>
                </c:pt>
                <c:pt idx="8">
                  <c:v>9.9786950019482887</c:v>
                </c:pt>
                <c:pt idx="9">
                  <c:v>9.9785793028372805</c:v>
                </c:pt>
                <c:pt idx="10">
                  <c:v>9.9784581016643159</c:v>
                </c:pt>
                <c:pt idx="11">
                  <c:v>9.9783379313353073</c:v>
                </c:pt>
                <c:pt idx="12">
                  <c:v>9.9782251246266149</c:v>
                </c:pt>
                <c:pt idx="13">
                  <c:v>9.9781246940086632</c:v>
                </c:pt>
                <c:pt idx="14">
                  <c:v>9.9780401339442886</c:v>
                </c:pt>
                <c:pt idx="15">
                  <c:v>9.9779736800606464</c:v>
                </c:pt>
                <c:pt idx="16">
                  <c:v>9.9779266670829525</c:v>
                </c:pt>
                <c:pt idx="17">
                  <c:v>9.9778998295819203</c:v>
                </c:pt>
                <c:pt idx="18">
                  <c:v>9.9778935070001271</c:v>
                </c:pt>
                <c:pt idx="19">
                  <c:v>9.9779077584786116</c:v>
                </c:pt>
                <c:pt idx="20">
                  <c:v>9.9779424001362642</c:v>
                </c:pt>
                <c:pt idx="21">
                  <c:v>9.9779969704760205</c:v>
                </c:pt>
                <c:pt idx="22">
                  <c:v>9.9780706193058961</c:v>
                </c:pt>
                <c:pt idx="23">
                  <c:v>9.9781619087376576</c:v>
                </c:pt>
                <c:pt idx="24">
                  <c:v>9.9782685220650613</c:v>
                </c:pt>
                <c:pt idx="25">
                  <c:v>9.9783869198364172</c:v>
                </c:pt>
                <c:pt idx="26">
                  <c:v>9.9785120973331516</c:v>
                </c:pt>
                <c:pt idx="27">
                  <c:v>9.9786377936796224</c:v>
                </c:pt>
                <c:pt idx="28">
                  <c:v>9.9787576024537561</c:v>
                </c:pt>
                <c:pt idx="29">
                  <c:v>9.97886678203146</c:v>
                </c:pt>
                <c:pt idx="30">
                  <c:v>9.978962717721144</c:v>
                </c:pt>
                <c:pt idx="31">
                  <c:v>9.9790444585261078</c:v>
                </c:pt>
                <c:pt idx="32">
                  <c:v>9.9791120558036663</c:v>
                </c:pt>
                <c:pt idx="33">
                  <c:v>9.9791660361564389</c:v>
                </c:pt>
                <c:pt idx="34">
                  <c:v>9.9792070639073209</c:v>
                </c:pt>
                <c:pt idx="35">
                  <c:v>9.9792357502189368</c:v>
                </c:pt>
                <c:pt idx="36">
                  <c:v>9.9792525545865942</c:v>
                </c:pt>
              </c:numCache>
            </c:numRef>
          </c:val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'Ex3'!$H$34:$AR$34</c:f>
              <c:numCache>
                <c:formatCode>General</c:formatCode>
                <c:ptCount val="37"/>
                <c:pt idx="0">
                  <c:v>9.9789140936342253</c:v>
                </c:pt>
                <c:pt idx="1">
                  <c:v>9.9789027229756044</c:v>
                </c:pt>
                <c:pt idx="2">
                  <c:v>9.9788798977582527</c:v>
                </c:pt>
                <c:pt idx="3">
                  <c:v>9.9788454530695603</c:v>
                </c:pt>
                <c:pt idx="4">
                  <c:v>9.9787992013002142</c:v>
                </c:pt>
                <c:pt idx="5">
                  <c:v>9.9787410363635551</c:v>
                </c:pt>
                <c:pt idx="6">
                  <c:v>9.9786711019068974</c:v>
                </c:pt>
                <c:pt idx="7">
                  <c:v>9.9785900376316796</c:v>
                </c:pt>
                <c:pt idx="8">
                  <c:v>9.9784992915223469</c:v>
                </c:pt>
                <c:pt idx="9">
                  <c:v>9.9784014174786169</c:v>
                </c:pt>
                <c:pt idx="10">
                  <c:v>9.9783001668030451</c:v>
                </c:pt>
                <c:pt idx="11">
                  <c:v>9.9782001221721561</c:v>
                </c:pt>
                <c:pt idx="12">
                  <c:v>9.9781058766286499</c:v>
                </c:pt>
                <c:pt idx="13">
                  <c:v>9.978021388504386</c:v>
                </c:pt>
                <c:pt idx="14">
                  <c:v>9.9779497224949036</c:v>
                </c:pt>
                <c:pt idx="15">
                  <c:v>9.9778930714469958</c:v>
                </c:pt>
                <c:pt idx="16">
                  <c:v>9.977852901084642</c:v>
                </c:pt>
                <c:pt idx="17">
                  <c:v>9.9778301120286805</c:v>
                </c:pt>
                <c:pt idx="18">
                  <c:v>9.9778251692778976</c:v>
                </c:pt>
                <c:pt idx="19">
                  <c:v>9.9778381823580968</c:v>
                </c:pt>
                <c:pt idx="20">
                  <c:v>9.977868933106798</c:v>
                </c:pt>
                <c:pt idx="21">
                  <c:v>9.9779168513720684</c:v>
                </c:pt>
                <c:pt idx="22">
                  <c:v>9.9779809390855476</c:v>
                </c:pt>
                <c:pt idx="23">
                  <c:v>9.9780596464457041</c:v>
                </c:pt>
                <c:pt idx="24">
                  <c:v>9.9781507174872175</c:v>
                </c:pt>
                <c:pt idx="25">
                  <c:v>9.9782510546110448</c:v>
                </c:pt>
                <c:pt idx="26">
                  <c:v>9.9783567057636731</c:v>
                </c:pt>
                <c:pt idx="27">
                  <c:v>9.9784631274588396</c:v>
                </c:pt>
                <c:pt idx="28">
                  <c:v>9.9785658230531347</c:v>
                </c:pt>
                <c:pt idx="29">
                  <c:v>9.9786611453499621</c:v>
                </c:pt>
                <c:pt idx="30">
                  <c:v>9.9787466454075151</c:v>
                </c:pt>
                <c:pt idx="31">
                  <c:v>9.9788209714449216</c:v>
                </c:pt>
                <c:pt idx="32">
                  <c:v>9.9788835685303745</c:v>
                </c:pt>
                <c:pt idx="33">
                  <c:v>9.9789343676930571</c:v>
                </c:pt>
                <c:pt idx="34">
                  <c:v>9.9789735425692285</c:v>
                </c:pt>
                <c:pt idx="35">
                  <c:v>9.9790013444380001</c:v>
                </c:pt>
                <c:pt idx="36">
                  <c:v>9.9790180009452616</c:v>
                </c:pt>
              </c:numCache>
            </c:numRef>
          </c:val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/>
            <a:effectLst/>
            <a:sp3d/>
          </c:spPr>
          <c:val>
            <c:numRef>
              <c:f>'Ex3'!$H$35:$AR$35</c:f>
              <c:numCache>
                <c:formatCode>General</c:formatCode>
                <c:ptCount val="37"/>
                <c:pt idx="0">
                  <c:v>9.9786944208302852</c:v>
                </c:pt>
                <c:pt idx="1">
                  <c:v>9.9786838476556632</c:v>
                </c:pt>
                <c:pt idx="2">
                  <c:v>9.978662705256923</c:v>
                </c:pt>
                <c:pt idx="3">
                  <c:v>9.9786310051533054</c:v>
                </c:pt>
                <c:pt idx="4">
                  <c:v>9.9785888197778227</c:v>
                </c:pt>
                <c:pt idx="5">
                  <c:v>9.9785363696085767</c:v>
                </c:pt>
                <c:pt idx="6">
                  <c:v>9.9784741486086919</c:v>
                </c:pt>
                <c:pt idx="7">
                  <c:v>9.9784030844240306</c:v>
                </c:pt>
                <c:pt idx="8">
                  <c:v>9.9783247094290672</c:v>
                </c:pt>
                <c:pt idx="9">
                  <c:v>9.978241283940708</c:v>
                </c:pt>
                <c:pt idx="10">
                  <c:v>9.9781557776503931</c:v>
                </c:pt>
                <c:pt idx="11">
                  <c:v>9.9780716277155186</c:v>
                </c:pt>
                <c:pt idx="12">
                  <c:v>9.9779923174192007</c:v>
                </c:pt>
                <c:pt idx="13">
                  <c:v>9.9779209972663896</c:v>
                </c:pt>
                <c:pt idx="14">
                  <c:v>9.9778602706637791</c:v>
                </c:pt>
                <c:pt idx="15">
                  <c:v>9.97781213592177</c:v>
                </c:pt>
                <c:pt idx="16">
                  <c:v>9.9777780230136717</c:v>
                </c:pt>
                <c:pt idx="17">
                  <c:v>9.9777588662896761</c:v>
                </c:pt>
                <c:pt idx="18">
                  <c:v>9.9777551749003894</c:v>
                </c:pt>
                <c:pt idx="19">
                  <c:v>9.9777670811462791</c:v>
                </c:pt>
                <c:pt idx="20">
                  <c:v>9.9777943585018658</c:v>
                </c:pt>
                <c:pt idx="21">
                  <c:v>9.977836407330221</c:v>
                </c:pt>
                <c:pt idx="22">
                  <c:v>9.9778922107128487</c:v>
                </c:pt>
                <c:pt idx="23">
                  <c:v>9.9779602689879283</c:v>
                </c:pt>
                <c:pt idx="24">
                  <c:v>9.9780385328469769</c:v>
                </c:pt>
                <c:pt idx="25">
                  <c:v>9.9781243727220605</c:v>
                </c:pt>
                <c:pt idx="26">
                  <c:v>9.9782146418107516</c:v>
                </c:pt>
                <c:pt idx="27">
                  <c:v>9.9783058918649559</c:v>
                </c:pt>
                <c:pt idx="28">
                  <c:v>9.978394747668176</c:v>
                </c:pt>
                <c:pt idx="29">
                  <c:v>9.9784783184803736</c:v>
                </c:pt>
                <c:pt idx="30">
                  <c:v>9.9785544293609618</c:v>
                </c:pt>
                <c:pt idx="31">
                  <c:v>9.9786216321221435</c:v>
                </c:pt>
                <c:pt idx="32">
                  <c:v>9.9786790782930552</c:v>
                </c:pt>
                <c:pt idx="33">
                  <c:v>9.9787263471847822</c:v>
                </c:pt>
                <c:pt idx="34">
                  <c:v>9.9787632865102438</c:v>
                </c:pt>
                <c:pt idx="35">
                  <c:v>9.9787898884948874</c:v>
                </c:pt>
                <c:pt idx="36">
                  <c:v>9.9788062044120647</c:v>
                </c:pt>
              </c:numCache>
            </c:numRef>
          </c:val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/>
            <a:effectLst/>
            <a:sp3d/>
          </c:spPr>
          <c:val>
            <c:numRef>
              <c:f>'Ex3'!$H$36:$AR$36</c:f>
              <c:numCache>
                <c:formatCode>General</c:formatCode>
                <c:ptCount val="37"/>
                <c:pt idx="0">
                  <c:v>9.9784983959833173</c:v>
                </c:pt>
                <c:pt idx="1">
                  <c:v>9.9784886789694909</c:v>
                </c:pt>
                <c:pt idx="2">
                  <c:v>9.9784693115085812</c:v>
                </c:pt>
                <c:pt idx="3">
                  <c:v>9.9784404277873726</c:v>
                </c:pt>
                <c:pt idx="4">
                  <c:v>9.9784022722064307</c:v>
                </c:pt>
                <c:pt idx="5">
                  <c:v>9.9783552645143025</c:v>
                </c:pt>
                <c:pt idx="6">
                  <c:v>9.9783000855278416</c:v>
                </c:pt>
                <c:pt idx="7">
                  <c:v>9.9782377745721504</c:v>
                </c:pt>
                <c:pt idx="8">
                  <c:v>9.9781698175947682</c:v>
                </c:pt>
                <c:pt idx="9">
                  <c:v>9.9780981898617664</c:v>
                </c:pt>
                <c:pt idx="10">
                  <c:v>9.9780253094786371</c:v>
                </c:pt>
                <c:pt idx="11">
                  <c:v>9.977953876873908</c:v>
                </c:pt>
                <c:pt idx="12">
                  <c:v>9.9778866325191657</c:v>
                </c:pt>
                <c:pt idx="13">
                  <c:v>9.9778261229606837</c:v>
                </c:pt>
                <c:pt idx="14">
                  <c:v>9.9777745398109747</c:v>
                </c:pt>
                <c:pt idx="15">
                  <c:v>9.9777336436098203</c:v>
                </c:pt>
                <c:pt idx="16">
                  <c:v>9.9777047512970949</c:v>
                </c:pt>
                <c:pt idx="17">
                  <c:v>9.9776887576797204</c:v>
                </c:pt>
                <c:pt idx="18">
                  <c:v>9.9776861664202876</c:v>
                </c:pt>
                <c:pt idx="19">
                  <c:v>9.9776971147512441</c:v>
                </c:pt>
                <c:pt idx="20">
                  <c:v>9.9777213837312626</c:v>
                </c:pt>
                <c:pt idx="21">
                  <c:v>9.9777583916532642</c:v>
                </c:pt>
                <c:pt idx="22">
                  <c:v>9.9778071732133657</c:v>
                </c:pt>
                <c:pt idx="23">
                  <c:v>9.9778663527440976</c:v>
                </c:pt>
                <c:pt idx="24">
                  <c:v>9.9779341272029072</c:v>
                </c:pt>
                <c:pt idx="25">
                  <c:v>9.9780082829074139</c:v>
                </c:pt>
                <c:pt idx="26">
                  <c:v>9.9780862746813686</c:v>
                </c:pt>
                <c:pt idx="27">
                  <c:v>9.9781653873981817</c:v>
                </c:pt>
                <c:pt idx="28">
                  <c:v>9.9782429670766177</c:v>
                </c:pt>
                <c:pt idx="29">
                  <c:v>9.9783166573067366</c:v>
                </c:pt>
                <c:pt idx="30">
                  <c:v>9.9783845530014155</c:v>
                </c:pt>
                <c:pt idx="31">
                  <c:v>9.9784452411914799</c:v>
                </c:pt>
                <c:pt idx="32">
                  <c:v>9.9784977546188838</c:v>
                </c:pt>
                <c:pt idx="33">
                  <c:v>9.9785414818068041</c:v>
                </c:pt>
                <c:pt idx="34">
                  <c:v>9.9785760691675485</c:v>
                </c:pt>
                <c:pt idx="35">
                  <c:v>9.978601335600997</c:v>
                </c:pt>
                <c:pt idx="36">
                  <c:v>9.9786172079634223</c:v>
                </c:pt>
              </c:numCache>
            </c:numRef>
          </c:val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/>
            <a:effectLst/>
            <a:sp3d/>
          </c:spPr>
          <c:val>
            <c:numRef>
              <c:f>'Ex3'!$H$37:$AR$37</c:f>
              <c:numCache>
                <c:formatCode>General</c:formatCode>
                <c:ptCount val="37"/>
                <c:pt idx="0">
                  <c:v>9.9783259091194783</c:v>
                </c:pt>
                <c:pt idx="1">
                  <c:v>9.9783170390056313</c:v>
                </c:pt>
                <c:pt idx="2">
                  <c:v>9.9782994066963333</c:v>
                </c:pt>
                <c:pt idx="3">
                  <c:v>9.9782732255232176</c:v>
                </c:pt>
                <c:pt idx="4">
                  <c:v>9.9782388451586925</c:v>
                </c:pt>
                <c:pt idx="5">
                  <c:v>9.9781967964423757</c:v>
                </c:pt>
                <c:pt idx="6">
                  <c:v>9.9781478459398354</c:v>
                </c:pt>
                <c:pt idx="7">
                  <c:v>9.9780930513788295</c:v>
                </c:pt>
                <c:pt idx="8">
                  <c:v>9.9780338027540072</c:v>
                </c:pt>
                <c:pt idx="9">
                  <c:v>9.9779718283445469</c:v>
                </c:pt>
                <c:pt idx="10">
                  <c:v>9.9779091456113562</c:v>
                </c:pt>
                <c:pt idx="11">
                  <c:v>9.9778479505155087</c:v>
                </c:pt>
                <c:pt idx="12">
                  <c:v>9.9777904650077556</c:v>
                </c:pt>
                <c:pt idx="13">
                  <c:v>9.9777387839846927</c:v>
                </c:pt>
                <c:pt idx="14">
                  <c:v>9.9776947560788791</c:v>
                </c:pt>
                <c:pt idx="15">
                  <c:v>9.9776599108099191</c:v>
                </c:pt>
                <c:pt idx="16">
                  <c:v>9.9776354264102469</c:v>
                </c:pt>
                <c:pt idx="17">
                  <c:v>9.9776221244655492</c:v>
                </c:pt>
                <c:pt idx="18">
                  <c:v>9.9776204771995705</c:v>
                </c:pt>
                <c:pt idx="19">
                  <c:v>9.9776306166969615</c:v>
                </c:pt>
                <c:pt idx="20">
                  <c:v>9.9776523397857275</c:v>
                </c:pt>
                <c:pt idx="21">
                  <c:v>9.977685106574814</c:v>
                </c:pt>
                <c:pt idx="22">
                  <c:v>9.9777280347246577</c:v>
                </c:pt>
                <c:pt idx="23">
                  <c:v>9.9777798957264885</c:v>
                </c:pt>
                <c:pt idx="24">
                  <c:v>9.9778391237392707</c:v>
                </c:pt>
                <c:pt idx="25">
                  <c:v>9.9779038507770181</c:v>
                </c:pt>
                <c:pt idx="26">
                  <c:v>9.9779719815092101</c:v>
                </c:pt>
                <c:pt idx="27">
                  <c:v>9.978041312693037</c:v>
                </c:pt>
                <c:pt idx="28">
                  <c:v>9.9781096843228383</c:v>
                </c:pt>
                <c:pt idx="29">
                  <c:v>9.9781751284277949</c:v>
                </c:pt>
                <c:pt idx="30">
                  <c:v>9.9782359752356697</c:v>
                </c:pt>
                <c:pt idx="31">
                  <c:v>9.9782908980583933</c:v>
                </c:pt>
                <c:pt idx="32">
                  <c:v>9.9783389040367041</c:v>
                </c:pt>
                <c:pt idx="33">
                  <c:v>9.97837929094079</c:v>
                </c:pt>
                <c:pt idx="34">
                  <c:v>9.9784115906016417</c:v>
                </c:pt>
                <c:pt idx="35">
                  <c:v>9.9784355138600311</c:v>
                </c:pt>
                <c:pt idx="36">
                  <c:v>9.9784509055537427</c:v>
                </c:pt>
              </c:numCache>
            </c:numRef>
          </c:val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/>
            <a:effectLst/>
            <a:sp3d/>
          </c:spPr>
          <c:val>
            <c:numRef>
              <c:f>'Ex3'!$H$38:$AR$38</c:f>
              <c:numCache>
                <c:formatCode>General</c:formatCode>
                <c:ptCount val="37"/>
                <c:pt idx="0">
                  <c:v>9.9781767643974533</c:v>
                </c:pt>
                <c:pt idx="1">
                  <c:v>9.9781686854436629</c:v>
                </c:pt>
                <c:pt idx="2">
                  <c:v>9.9781526606072184</c:v>
                </c:pt>
                <c:pt idx="3">
                  <c:v>9.9781289501991068</c:v>
                </c:pt>
                <c:pt idx="4">
                  <c:v>9.9780979624313684</c:v>
                </c:pt>
                <c:pt idx="5">
                  <c:v>9.9780602819337219</c:v>
                </c:pt>
                <c:pt idx="6">
                  <c:v>9.9780167018278974</c:v>
                </c:pt>
                <c:pt idx="7">
                  <c:v>9.9779682522279991</c:v>
                </c:pt>
                <c:pt idx="8">
                  <c:v>9.9779162150489427</c:v>
                </c:pt>
                <c:pt idx="9">
                  <c:v>9.9778621134999828</c:v>
                </c:pt>
                <c:pt idx="10">
                  <c:v>9.9778076671324598</c:v>
                </c:pt>
                <c:pt idx="11">
                  <c:v>9.9777547117153329</c:v>
                </c:pt>
                <c:pt idx="12">
                  <c:v>9.9777050957193048</c:v>
                </c:pt>
                <c:pt idx="13">
                  <c:v>9.9776605742873663</c:v>
                </c:pt>
                <c:pt idx="14">
                  <c:v>9.9776227196262255</c:v>
                </c:pt>
                <c:pt idx="15">
                  <c:v>9.9775928573281156</c:v>
                </c:pt>
                <c:pt idx="16">
                  <c:v>9.9775720284975158</c:v>
                </c:pt>
                <c:pt idx="17">
                  <c:v>9.977560971756871</c:v>
                </c:pt>
                <c:pt idx="18">
                  <c:v>9.9775601175268847</c:v>
                </c:pt>
                <c:pt idx="19">
                  <c:v>9.9775695880265367</c:v>
                </c:pt>
                <c:pt idx="20">
                  <c:v>9.9775891987859779</c:v>
                </c:pt>
                <c:pt idx="21">
                  <c:v>9.977618460244182</c:v>
                </c:pt>
                <c:pt idx="22">
                  <c:v>9.9776565808466415</c:v>
                </c:pt>
                <c:pt idx="23">
                  <c:v>9.9777024757861241</c:v>
                </c:pt>
                <c:pt idx="24">
                  <c:v>9.9777547877817714</c:v>
                </c:pt>
                <c:pt idx="25">
                  <c:v>9.9778119272224224</c:v>
                </c:pt>
                <c:pt idx="26">
                  <c:v>9.9778721372283741</c:v>
                </c:pt>
                <c:pt idx="27">
                  <c:v>9.9779335833980287</c:v>
                </c:pt>
                <c:pt idx="28">
                  <c:v>9.9779944585654423</c:v>
                </c:pt>
                <c:pt idx="29">
                  <c:v>9.9780530838314707</c:v>
                </c:pt>
                <c:pt idx="30">
                  <c:v>9.9781079855366368</c:v>
                </c:pt>
                <c:pt idx="31">
                  <c:v>9.9781579370338918</c:v>
                </c:pt>
                <c:pt idx="32">
                  <c:v>9.9782019664598138</c:v>
                </c:pt>
                <c:pt idx="33">
                  <c:v>9.9782393398400266</c:v>
                </c:pt>
                <c:pt idx="34">
                  <c:v>9.9782695311297189</c:v>
                </c:pt>
                <c:pt idx="35">
                  <c:v>9.9782921891509631</c:v>
                </c:pt>
                <c:pt idx="36">
                  <c:v>9.9783071083493979</c:v>
                </c:pt>
              </c:numCache>
            </c:numRef>
          </c:val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/>
            <a:effectLst/>
            <a:sp3d/>
          </c:spPr>
          <c:val>
            <c:numRef>
              <c:f>'Ex3'!$H$39:$AR$39</c:f>
              <c:numCache>
                <c:formatCode>General</c:formatCode>
                <c:ptCount val="37"/>
                <c:pt idx="0">
                  <c:v>9.9780507275547645</c:v>
                </c:pt>
                <c:pt idx="1">
                  <c:v>9.978043354173785</c:v>
                </c:pt>
                <c:pt idx="2">
                  <c:v>9.9780287542453721</c:v>
                </c:pt>
                <c:pt idx="3">
                  <c:v>9.9780072129913595</c:v>
                </c:pt>
                <c:pt idx="4">
                  <c:v>9.9779791665751265</c:v>
                </c:pt>
                <c:pt idx="5">
                  <c:v>9.9779452185077062</c:v>
                </c:pt>
                <c:pt idx="6">
                  <c:v>9.9779061562778253</c:v>
                </c:pt>
                <c:pt idx="7">
                  <c:v>9.9778629629806659</c:v>
                </c:pt>
                <c:pt idx="8">
                  <c:v>9.9778168174740394</c:v>
                </c:pt>
                <c:pt idx="9">
                  <c:v>9.9777690766059948</c:v>
                </c:pt>
                <c:pt idx="10">
                  <c:v>9.9777212353829814</c:v>
                </c:pt>
                <c:pt idx="11">
                  <c:v>9.9776748659555814</c:v>
                </c:pt>
                <c:pt idx="12">
                  <c:v>9.9776315425869591</c:v>
                </c:pt>
                <c:pt idx="13">
                  <c:v>9.9775927640426048</c:v>
                </c:pt>
                <c:pt idx="14">
                  <c:v>9.9775598843434175</c:v>
                </c:pt>
                <c:pt idx="15">
                  <c:v>9.9775340585705656</c:v>
                </c:pt>
                <c:pt idx="16">
                  <c:v>9.9775162053316713</c:v>
                </c:pt>
                <c:pt idx="17">
                  <c:v>9.9775069837945711</c:v>
                </c:pt>
                <c:pt idx="18">
                  <c:v>9.9775067815425178</c:v>
                </c:pt>
                <c:pt idx="19">
                  <c:v>9.9775157095653295</c:v>
                </c:pt>
                <c:pt idx="20">
                  <c:v>9.9775336018284513</c:v>
                </c:pt>
                <c:pt idx="21">
                  <c:v>9.9775600185025901</c:v>
                </c:pt>
                <c:pt idx="22">
                  <c:v>9.9775942537120237</c:v>
                </c:pt>
                <c:pt idx="23">
                  <c:v>9.9776353502694484</c:v>
                </c:pt>
                <c:pt idx="24">
                  <c:v>9.9776821249386316</c:v>
                </c:pt>
                <c:pt idx="25">
                  <c:v>9.9777332077676633</c:v>
                </c:pt>
                <c:pt idx="26">
                  <c:v>9.9777870973512535</c:v>
                </c:pt>
                <c:pt idx="27">
                  <c:v>9.9778422302124312</c:v>
                </c:pt>
                <c:pt idx="28">
                  <c:v>9.9778970575446309</c:v>
                </c:pt>
                <c:pt idx="29">
                  <c:v>9.9779501185032657</c:v>
                </c:pt>
                <c:pt idx="30">
                  <c:v>9.9780000989255768</c:v>
                </c:pt>
                <c:pt idx="31">
                  <c:v>9.9780458687004021</c:v>
                </c:pt>
                <c:pt idx="32">
                  <c:v>9.9780864972330683</c:v>
                </c:pt>
                <c:pt idx="33">
                  <c:v>9.9781212513198305</c:v>
                </c:pt>
                <c:pt idx="34">
                  <c:v>9.9781495819297685</c:v>
                </c:pt>
                <c:pt idx="35">
                  <c:v>9.9781711063035683</c:v>
                </c:pt>
                <c:pt idx="36">
                  <c:v>9.9781855904745669</c:v>
                </c:pt>
              </c:numCache>
            </c:numRef>
          </c:val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/>
            <a:effectLst/>
            <a:sp3d/>
          </c:spPr>
          <c:val>
            <c:numRef>
              <c:f>'Ex3'!$H$40:$AR$40</c:f>
              <c:numCache>
                <c:formatCode>General</c:formatCode>
                <c:ptCount val="37"/>
                <c:pt idx="0">
                  <c:v>9.9779475567818583</c:v>
                </c:pt>
                <c:pt idx="1">
                  <c:v>9.9779407855099684</c:v>
                </c:pt>
                <c:pt idx="2">
                  <c:v>9.9779273961543939</c:v>
                </c:pt>
                <c:pt idx="3">
                  <c:v>9.9779076848084607</c:v>
                </c:pt>
                <c:pt idx="4">
                  <c:v>9.9778820970516691</c:v>
                </c:pt>
                <c:pt idx="5">
                  <c:v>9.9778512358244953</c:v>
                </c:pt>
                <c:pt idx="6">
                  <c:v>9.9778158678027467</c:v>
                </c:pt>
                <c:pt idx="7">
                  <c:v>9.9777769246232957</c:v>
                </c:pt>
                <c:pt idx="8">
                  <c:v>9.9777354948962191</c:v>
                </c:pt>
                <c:pt idx="9">
                  <c:v>9.977692803420382</c:v>
                </c:pt>
                <c:pt idx="10">
                  <c:v>9.977650175790675</c:v>
                </c:pt>
                <c:pt idx="11">
                  <c:v>9.9776089895801761</c:v>
                </c:pt>
                <c:pt idx="12">
                  <c:v>9.9775706166289559</c:v>
                </c:pt>
                <c:pt idx="13">
                  <c:v>9.9775363631730229</c:v>
                </c:pt>
                <c:pt idx="14">
                  <c:v>9.9775074144930098</c:v>
                </c:pt>
                <c:pt idx="15">
                  <c:v>9.9774847887622968</c:v>
                </c:pt>
                <c:pt idx="16">
                  <c:v>9.9774693020640761</c:v>
                </c:pt>
                <c:pt idx="17">
                  <c:v>9.9774615442728471</c:v>
                </c:pt>
                <c:pt idx="18">
                  <c:v>9.9774618642103245</c:v>
                </c:pt>
                <c:pt idx="19">
                  <c:v>9.9774703622017284</c:v>
                </c:pt>
                <c:pt idx="20">
                  <c:v>9.977486888614747</c:v>
                </c:pt>
                <c:pt idx="21">
                  <c:v>9.977511047839279</c:v>
                </c:pt>
                <c:pt idx="22">
                  <c:v>9.9775422081684688</c:v>
                </c:pt>
                <c:pt idx="23">
                  <c:v>9.9775795189004484</c:v>
                </c:pt>
                <c:pt idx="24">
                  <c:v>9.9776219364089975</c:v>
                </c:pt>
                <c:pt idx="25">
                  <c:v>9.9776682606220533</c:v>
                </c:pt>
                <c:pt idx="26">
                  <c:v>9.9777171820579618</c:v>
                </c:pt>
                <c:pt idx="27">
                  <c:v>9.9777673373327929</c:v>
                </c:pt>
                <c:pt idx="28">
                  <c:v>9.977817368428866</c:v>
                </c:pt>
                <c:pt idx="29">
                  <c:v>9.9778659791342275</c:v>
                </c:pt>
                <c:pt idx="30">
                  <c:v>9.9779119821164564</c:v>
                </c:pt>
                <c:pt idx="31">
                  <c:v>9.9779543323450515</c:v>
                </c:pt>
                <c:pt idx="32">
                  <c:v>9.9779921459016734</c:v>
                </c:pt>
                <c:pt idx="33">
                  <c:v>9.9780247061400793</c:v>
                </c:pt>
                <c:pt idx="34">
                  <c:v>9.9780514608420319</c:v>
                </c:pt>
                <c:pt idx="35">
                  <c:v>9.9780720144234856</c:v>
                </c:pt>
                <c:pt idx="36">
                  <c:v>9.9780861187788386</c:v>
                </c:pt>
              </c:numCache>
            </c:numRef>
          </c:val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/>
            <a:effectLst/>
            <a:sp3d/>
          </c:spPr>
          <c:val>
            <c:numRef>
              <c:f>'Ex3'!$H$41:$AR$41</c:f>
              <c:numCache>
                <c:formatCode>General</c:formatCode>
                <c:ptCount val="37"/>
                <c:pt idx="0">
                  <c:v>9.9778670215933545</c:v>
                </c:pt>
                <c:pt idx="1">
                  <c:v>9.9778607391630274</c:v>
                </c:pt>
                <c:pt idx="2">
                  <c:v>9.9778483294712874</c:v>
                </c:pt>
                <c:pt idx="3">
                  <c:v>9.9778300913910414</c:v>
                </c:pt>
                <c:pt idx="4">
                  <c:v>9.9778064699163682</c:v>
                </c:pt>
                <c:pt idx="5">
                  <c:v>9.9777780582829116</c:v>
                </c:pt>
                <c:pt idx="6">
                  <c:v>9.9777455977327651</c:v>
                </c:pt>
                <c:pt idx="7">
                  <c:v>9.977709972428654</c:v>
                </c:pt>
                <c:pt idx="8">
                  <c:v>9.9776721969725024</c:v>
                </c:pt>
                <c:pt idx="9">
                  <c:v>9.9776333945370546</c:v>
                </c:pt>
                <c:pt idx="10">
                  <c:v>9.9775947648928067</c:v>
                </c:pt>
                <c:pt idx="11">
                  <c:v>9.9775575434552071</c:v>
                </c:pt>
                <c:pt idx="12">
                  <c:v>9.9775229543769459</c:v>
                </c:pt>
                <c:pt idx="13">
                  <c:v>9.9774921619475698</c:v>
                </c:pt>
                <c:pt idx="14">
                  <c:v>9.977466224644882</c:v>
                </c:pt>
                <c:pt idx="15">
                  <c:v>9.9774460552089508</c:v>
                </c:pt>
                <c:pt idx="16">
                  <c:v>9.9774323886284542</c:v>
                </c:pt>
                <c:pt idx="17">
                  <c:v>9.9774257585379154</c:v>
                </c:pt>
                <c:pt idx="18">
                  <c:v>9.9774264815952058</c:v>
                </c:pt>
                <c:pt idx="19">
                  <c:v>9.9774346490407488</c:v>
                </c:pt>
                <c:pt idx="20">
                  <c:v>9.9774501247441894</c:v>
                </c:pt>
                <c:pt idx="21">
                  <c:v>9.9774725494450145</c:v>
                </c:pt>
                <c:pt idx="22">
                  <c:v>9.9775013513906394</c:v>
                </c:pt>
                <c:pt idx="23">
                  <c:v>9.9775357639681506</c:v>
                </c:pt>
                <c:pt idx="24">
                  <c:v>9.9775748510185487</c:v>
                </c:pt>
                <c:pt idx="25">
                  <c:v>9.9776175401476586</c:v>
                </c:pt>
                <c:pt idx="26">
                  <c:v>9.9776626634276582</c:v>
                </c:pt>
                <c:pt idx="27">
                  <c:v>9.9777090035260407</c:v>
                </c:pt>
                <c:pt idx="28">
                  <c:v>9.9777553418784688</c:v>
                </c:pt>
                <c:pt idx="29">
                  <c:v>9.9778005046240104</c:v>
                </c:pt>
                <c:pt idx="30">
                  <c:v>9.9778434021705724</c:v>
                </c:pt>
                <c:pt idx="31">
                  <c:v>9.977883059530841</c:v>
                </c:pt>
                <c:pt idx="32">
                  <c:v>9.97791863646267</c:v>
                </c:pt>
                <c:pt idx="33">
                  <c:v>9.9779494382521268</c:v>
                </c:pt>
                <c:pt idx="34">
                  <c:v>9.9779749191978713</c:v>
                </c:pt>
                <c:pt idx="35">
                  <c:v>9.9779946813580356</c:v>
                </c:pt>
                <c:pt idx="36">
                  <c:v>9.9780084710322061</c:v>
                </c:pt>
              </c:numCache>
            </c:numRef>
          </c:val>
        </c:ser>
        <c:ser>
          <c:idx val="37"/>
          <c:order val="37"/>
          <c:val>
            <c:numRef>
              <c:f>'Ex3'!$H$42:$AR$42</c:f>
              <c:numCache>
                <c:formatCode>General</c:formatCode>
                <c:ptCount val="37"/>
                <c:pt idx="0">
                  <c:v>9.9778089135425478</c:v>
                </c:pt>
                <c:pt idx="1">
                  <c:v>9.9778030019645527</c:v>
                </c:pt>
                <c:pt idx="2">
                  <c:v>9.9777913337530073</c:v>
                </c:pt>
                <c:pt idx="3">
                  <c:v>9.9777742066359139</c:v>
                </c:pt>
                <c:pt idx="4">
                  <c:v>9.9777520608042174</c:v>
                </c:pt>
                <c:pt idx="5">
                  <c:v>9.9777254773402326</c:v>
                </c:pt>
                <c:pt idx="6">
                  <c:v>9.9776951738873354</c:v>
                </c:pt>
                <c:pt idx="7">
                  <c:v>9.9776619958407267</c:v>
                </c:pt>
                <c:pt idx="8">
                  <c:v>9.9776269014383843</c:v>
                </c:pt>
                <c:pt idx="9">
                  <c:v>9.9775909396362845</c:v>
                </c:pt>
                <c:pt idx="10">
                  <c:v>9.9775552205731035</c:v>
                </c:pt>
                <c:pt idx="11">
                  <c:v>9.977520879625807</c:v>
                </c:pt>
                <c:pt idx="12">
                  <c:v>9.9774890372233767</c:v>
                </c:pt>
                <c:pt idx="13">
                  <c:v>9.9774607573500873</c:v>
                </c:pt>
                <c:pt idx="14">
                  <c:v>9.9774370077905523</c:v>
                </c:pt>
                <c:pt idx="15">
                  <c:v>9.9774186246767904</c:v>
                </c:pt>
                <c:pt idx="16">
                  <c:v>9.977406283052904</c:v>
                </c:pt>
                <c:pt idx="17">
                  <c:v>9.9774004742962674</c:v>
                </c:pt>
                <c:pt idx="18">
                  <c:v>9.9774014905638548</c:v>
                </c:pt>
                <c:pt idx="19">
                  <c:v>9.9774094160702322</c:v>
                </c:pt>
                <c:pt idx="20">
                  <c:v>9.9774241249312627</c:v>
                </c:pt>
                <c:pt idx="21">
                  <c:v>9.9774452854317843</c:v>
                </c:pt>
                <c:pt idx="22">
                  <c:v>9.9774723707670159</c:v>
                </c:pt>
                <c:pt idx="23">
                  <c:v>9.9775046764287563</c:v>
                </c:pt>
                <c:pt idx="24">
                  <c:v>9.9775413443324812</c:v>
                </c:pt>
                <c:pt idx="25">
                  <c:v>9.9775813934219961</c:v>
                </c:pt>
                <c:pt idx="26">
                  <c:v>9.9776237558323881</c:v>
                </c:pt>
                <c:pt idx="27">
                  <c:v>9.9776673168453236</c:v>
                </c:pt>
                <c:pt idx="28">
                  <c:v>9.9777109560709469</c:v>
                </c:pt>
                <c:pt idx="29">
                  <c:v>9.9777535868507954</c:v>
                </c:pt>
                <c:pt idx="30">
                  <c:v>9.9777941910423671</c:v>
                </c:pt>
                <c:pt idx="31">
                  <c:v>9.9778318471367378</c:v>
                </c:pt>
                <c:pt idx="32">
                  <c:v>9.9778657508272595</c:v>
                </c:pt>
                <c:pt idx="33">
                  <c:v>9.977895228322982</c:v>
                </c:pt>
                <c:pt idx="34">
                  <c:v>9.9779197435881244</c:v>
                </c:pt>
                <c:pt idx="35">
                  <c:v>9.9779389011585238</c:v>
                </c:pt>
                <c:pt idx="36">
                  <c:v>9.9779524462556317</c:v>
                </c:pt>
              </c:numCache>
            </c:numRef>
          </c:val>
        </c:ser>
        <c:ser>
          <c:idx val="38"/>
          <c:order val="38"/>
          <c:val>
            <c:numRef>
              <c:f>'Ex3'!$H$43:$AR$43</c:f>
              <c:numCache>
                <c:formatCode>General</c:formatCode>
                <c:ptCount val="37"/>
                <c:pt idx="0">
                  <c:v>9.9777730517428829</c:v>
                </c:pt>
                <c:pt idx="1">
                  <c:v>9.9777673912379701</c:v>
                </c:pt>
                <c:pt idx="2">
                  <c:v>9.9777562241959199</c:v>
                </c:pt>
                <c:pt idx="3">
                  <c:v>9.9777398460275659</c:v>
                </c:pt>
                <c:pt idx="4">
                  <c:v>9.9777186916304039</c:v>
                </c:pt>
                <c:pt idx="5">
                  <c:v>9.9776933316491849</c:v>
                </c:pt>
                <c:pt idx="6">
                  <c:v>9.9776644658020466</c:v>
                </c:pt>
                <c:pt idx="7">
                  <c:v>9.9776329120210328</c:v>
                </c:pt>
                <c:pt idx="8">
                  <c:v>9.9775995903090191</c:v>
                </c:pt>
                <c:pt idx="9">
                  <c:v>9.9775655006580948</c:v>
                </c:pt>
                <c:pt idx="10">
                  <c:v>9.9775316950802821</c:v>
                </c:pt>
                <c:pt idx="11">
                  <c:v>9.9774992446528206</c:v>
                </c:pt>
                <c:pt idx="12">
                  <c:v>9.9774692032795453</c:v>
                </c:pt>
                <c:pt idx="13">
                  <c:v>9.977442570402097</c:v>
                </c:pt>
                <c:pt idx="14">
                  <c:v>9.9774202550232474</c:v>
                </c:pt>
                <c:pt idx="15">
                  <c:v>9.9774030431372918</c:v>
                </c:pt>
                <c:pt idx="16">
                  <c:v>9.9773915701360174</c:v>
                </c:pt>
                <c:pt idx="17">
                  <c:v>9.9773862991606492</c:v>
                </c:pt>
                <c:pt idx="18">
                  <c:v>9.9773875058592019</c:v>
                </c:pt>
                <c:pt idx="19">
                  <c:v>9.977395269671181</c:v>
                </c:pt>
                <c:pt idx="20">
                  <c:v>9.9774094716059629</c:v>
                </c:pt>
                <c:pt idx="21">
                  <c:v>9.9774297984574112</c:v>
                </c:pt>
                <c:pt idx="22">
                  <c:v>9.9774557534206743</c:v>
                </c:pt>
                <c:pt idx="23">
                  <c:v>9.9774866730533809</c:v>
                </c:pt>
                <c:pt idx="24">
                  <c:v>9.977521750369915</c:v>
                </c:pt>
                <c:pt idx="25">
                  <c:v>9.9775600635274664</c:v>
                </c:pt>
                <c:pt idx="26">
                  <c:v>9.9776006090677996</c:v>
                </c:pt>
                <c:pt idx="27">
                  <c:v>9.9776423381076143</c:v>
                </c:pt>
                <c:pt idx="28">
                  <c:v>9.9776841933799254</c:v>
                </c:pt>
                <c:pt idx="29">
                  <c:v>9.9777251448011839</c:v>
                </c:pt>
                <c:pt idx="30">
                  <c:v>9.9777642214018272</c:v>
                </c:pt>
                <c:pt idx="31">
                  <c:v>9.9778005380115182</c:v>
                </c:pt>
                <c:pt idx="32">
                  <c:v>9.9778333158937009</c:v>
                </c:pt>
                <c:pt idx="33">
                  <c:v>9.9778618973636526</c:v>
                </c:pt>
                <c:pt idx="34">
                  <c:v>9.9778857551075433</c:v>
                </c:pt>
                <c:pt idx="35">
                  <c:v>9.9779044973371391</c:v>
                </c:pt>
                <c:pt idx="36">
                  <c:v>9.9779178700446725</c:v>
                </c:pt>
              </c:numCache>
            </c:numRef>
          </c:val>
        </c:ser>
        <c:ser>
          <c:idx val="39"/>
          <c:order val="39"/>
          <c:val>
            <c:numRef>
              <c:f>'Ex3'!$H$44:$AR$44</c:f>
              <c:numCache>
                <c:formatCode>General</c:formatCode>
                <c:ptCount val="37"/>
                <c:pt idx="0">
                  <c:v>9.9777592853348693</c:v>
                </c:pt>
                <c:pt idx="1">
                  <c:v>9.9777537558174529</c:v>
                </c:pt>
                <c:pt idx="2">
                  <c:v>9.9777428499013556</c:v>
                </c:pt>
                <c:pt idx="3">
                  <c:v>9.9777268611582226</c:v>
                </c:pt>
                <c:pt idx="4">
                  <c:v>9.9777062208980976</c:v>
                </c:pt>
                <c:pt idx="5">
                  <c:v>9.977681493436716</c:v>
                </c:pt>
                <c:pt idx="6">
                  <c:v>9.9776533683669903</c:v>
                </c:pt>
                <c:pt idx="7">
                  <c:v>9.9776226488038837</c:v>
                </c:pt>
                <c:pt idx="8">
                  <c:v>9.9775902347408305</c:v>
                </c:pt>
                <c:pt idx="9">
                  <c:v>9.9775571010618052</c:v>
                </c:pt>
                <c:pt idx="10">
                  <c:v>9.9775242703579039</c:v>
                </c:pt>
                <c:pt idx="11">
                  <c:v>9.977492781398297</c:v>
                </c:pt>
                <c:pt idx="12">
                  <c:v>9.9774636547509683</c:v>
                </c:pt>
                <c:pt idx="13">
                  <c:v>9.9774378574842757</c:v>
                </c:pt>
                <c:pt idx="14">
                  <c:v>9.9774162690089856</c:v>
                </c:pt>
                <c:pt idx="15">
                  <c:v>9.9773996499426918</c:v>
                </c:pt>
                <c:pt idx="16">
                  <c:v>9.9773886154846476</c:v>
                </c:pt>
                <c:pt idx="17">
                  <c:v>9.9773836143127728</c:v>
                </c:pt>
                <c:pt idx="18">
                  <c:v>9.9773849135782733</c:v>
                </c:pt>
                <c:pt idx="19">
                  <c:v>9.9773925902527374</c:v>
                </c:pt>
                <c:pt idx="20">
                  <c:v>9.9774065288946474</c:v>
                </c:pt>
                <c:pt idx="21">
                  <c:v>9.9774264258149525</c:v>
                </c:pt>
                <c:pt idx="22">
                  <c:v>9.977451799571373</c:v>
                </c:pt>
                <c:pt idx="23">
                  <c:v>9.9774820076351123</c:v>
                </c:pt>
                <c:pt idx="24">
                  <c:v>9.9775162688898451</c:v>
                </c:pt>
                <c:pt idx="25">
                  <c:v>9.9775536913114973</c:v>
                </c:pt>
                <c:pt idx="26">
                  <c:v>9.977593303758022</c:v>
                </c:pt>
                <c:pt idx="27">
                  <c:v>9.9776340903474381</c:v>
                </c:pt>
                <c:pt idx="28">
                  <c:v>9.9776750255405862</c:v>
                </c:pt>
                <c:pt idx="29">
                  <c:v>9.9777151079014477</c:v>
                </c:pt>
                <c:pt idx="30">
                  <c:v>9.9777533906662281</c:v>
                </c:pt>
                <c:pt idx="31">
                  <c:v>9.9777890077069831</c:v>
                </c:pt>
                <c:pt idx="32">
                  <c:v>9.977821194126431</c:v>
                </c:pt>
                <c:pt idx="33">
                  <c:v>9.9778493014134302</c:v>
                </c:pt>
                <c:pt idx="34">
                  <c:v>9.9778728076757641</c:v>
                </c:pt>
                <c:pt idx="35">
                  <c:v>9.9778913238513827</c:v>
                </c:pt>
                <c:pt idx="36">
                  <c:v>9.9779045969480276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359968840"/>
        <c:axId val="359969232"/>
        <c:axId val="361835816"/>
      </c:surfaceChart>
      <c:catAx>
        <c:axId val="359968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9969232"/>
        <c:crosses val="autoZero"/>
        <c:auto val="1"/>
        <c:lblAlgn val="ctr"/>
        <c:lblOffset val="100"/>
        <c:noMultiLvlLbl val="0"/>
      </c:catAx>
      <c:valAx>
        <c:axId val="359969232"/>
        <c:scaling>
          <c:orientation val="minMax"/>
          <c:max val="10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9968840"/>
        <c:crosses val="autoZero"/>
        <c:crossBetween val="midCat"/>
        <c:majorUnit val="0.1"/>
      </c:valAx>
      <c:serAx>
        <c:axId val="361835816"/>
        <c:scaling>
          <c:orientation val="maxMin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9969232"/>
        <c:crosses val="autoZero"/>
      </c:ser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454398</xdr:colOff>
      <xdr:row>1</xdr:row>
      <xdr:rowOff>190219</xdr:rowOff>
    </xdr:from>
    <xdr:to>
      <xdr:col>16</xdr:col>
      <xdr:colOff>149599</xdr:colOff>
      <xdr:row>16</xdr:row>
      <xdr:rowOff>75919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0.25208</cdr:x>
      <cdr:y>0.13021</cdr:y>
    </cdr:from>
    <cdr:to>
      <cdr:x>1</cdr:x>
      <cdr:y>0.93576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1152525" y="357188"/>
          <a:ext cx="3419475" cy="2209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0.2878</cdr:x>
      <cdr:y>0.17039</cdr:y>
    </cdr:from>
    <cdr:to>
      <cdr:x>0.29018</cdr:x>
      <cdr:y>0.93031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1315811" y="467406"/>
          <a:ext cx="10886" cy="20846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0.49777</cdr:y>
    </cdr:from>
    <cdr:to>
      <cdr:x>0.60238</cdr:x>
      <cdr:y>0.49777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-61232" y="1365477"/>
          <a:ext cx="2754086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0.67634</cdr:y>
    </cdr:from>
    <cdr:to>
      <cdr:x>0.77381</cdr:x>
      <cdr:y>0.67832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 flipV="1">
          <a:off x="-66675" y="1855334"/>
          <a:ext cx="3537858" cy="54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view="pageLayout" zoomScale="70" zoomScaleNormal="85" zoomScalePageLayoutView="70" workbookViewId="0">
      <selection activeCell="N27" sqref="N27"/>
    </sheetView>
  </sheetViews>
  <sheetFormatPr defaultColWidth="9.109375" defaultRowHeight="14.4" x14ac:dyDescent="0.3"/>
  <cols>
    <col min="1" max="4" width="9.109375" style="1"/>
    <col min="5" max="5" width="12.109375" style="1" bestFit="1" customWidth="1"/>
    <col min="6" max="6" width="9.5546875" style="1" bestFit="1" customWidth="1"/>
    <col min="7" max="7" width="17.33203125" style="1" bestFit="1" customWidth="1"/>
    <col min="8" max="8" width="17.33203125" style="1" customWidth="1"/>
    <col min="9" max="16384" width="9.109375" style="1"/>
  </cols>
  <sheetData>
    <row r="2" spans="1:8" x14ac:dyDescent="0.3">
      <c r="E2" s="2" t="s">
        <v>0</v>
      </c>
      <c r="F2" s="2" t="s">
        <v>1</v>
      </c>
      <c r="G2" s="2" t="s">
        <v>2</v>
      </c>
      <c r="H2" s="2" t="s">
        <v>8</v>
      </c>
    </row>
    <row r="3" spans="1:8" x14ac:dyDescent="0.3">
      <c r="B3" s="2" t="s">
        <v>6</v>
      </c>
      <c r="C3" s="4">
        <v>10</v>
      </c>
      <c r="E3" s="5">
        <v>0.5</v>
      </c>
      <c r="F3" s="5">
        <f t="shared" ref="F3" si="0">E3*60</f>
        <v>30</v>
      </c>
      <c r="G3" s="5">
        <v>5.3440000000000003</v>
      </c>
      <c r="H3" s="5">
        <f>G3/100</f>
        <v>5.3440000000000001E-2</v>
      </c>
    </row>
    <row r="4" spans="1:8" x14ac:dyDescent="0.3">
      <c r="B4" s="2" t="s">
        <v>7</v>
      </c>
      <c r="C4" s="4">
        <v>50</v>
      </c>
      <c r="E4" s="5">
        <v>1</v>
      </c>
      <c r="F4" s="5">
        <f t="shared" ref="F4:F10" si="1">E4*60</f>
        <v>60</v>
      </c>
      <c r="G4" s="5">
        <v>9.4610000000000003</v>
      </c>
      <c r="H4" s="5">
        <f t="shared" ref="H4:H21" si="2">G4/100</f>
        <v>9.461E-2</v>
      </c>
    </row>
    <row r="5" spans="1:8" x14ac:dyDescent="0.3">
      <c r="E5" s="5">
        <v>2</v>
      </c>
      <c r="F5" s="5">
        <f t="shared" si="1"/>
        <v>120</v>
      </c>
      <c r="G5" s="5">
        <v>14.212999999999999</v>
      </c>
      <c r="H5" s="5">
        <f t="shared" si="2"/>
        <v>0.14212999999999998</v>
      </c>
    </row>
    <row r="6" spans="1:8" x14ac:dyDescent="0.3">
      <c r="E6" s="5">
        <v>5</v>
      </c>
      <c r="F6" s="5">
        <f t="shared" si="1"/>
        <v>300</v>
      </c>
      <c r="G6" s="5">
        <v>21.024999999999999</v>
      </c>
      <c r="H6" s="5">
        <f t="shared" si="2"/>
        <v>0.21024999999999999</v>
      </c>
    </row>
    <row r="7" spans="1:8" x14ac:dyDescent="0.3">
      <c r="E7" s="5">
        <v>8</v>
      </c>
      <c r="F7" s="5">
        <f t="shared" si="1"/>
        <v>480</v>
      </c>
      <c r="G7" s="5">
        <v>24.643000000000001</v>
      </c>
      <c r="H7" s="5">
        <f t="shared" si="2"/>
        <v>0.24643000000000001</v>
      </c>
    </row>
    <row r="8" spans="1:8" x14ac:dyDescent="0.3">
      <c r="E8" s="5">
        <v>10</v>
      </c>
      <c r="F8" s="5">
        <f t="shared" si="1"/>
        <v>600</v>
      </c>
      <c r="G8" s="5">
        <v>26.378</v>
      </c>
      <c r="H8" s="5">
        <f t="shared" si="2"/>
        <v>0.26378000000000001</v>
      </c>
    </row>
    <row r="9" spans="1:8" x14ac:dyDescent="0.3">
      <c r="E9" s="5">
        <v>15</v>
      </c>
      <c r="F9" s="5">
        <f t="shared" si="1"/>
        <v>900</v>
      </c>
      <c r="G9" s="5">
        <v>29.55</v>
      </c>
      <c r="H9" s="5">
        <f t="shared" si="2"/>
        <v>0.29549999999999998</v>
      </c>
    </row>
    <row r="10" spans="1:8" x14ac:dyDescent="0.3">
      <c r="E10" s="5">
        <v>20</v>
      </c>
      <c r="F10" s="5">
        <f t="shared" si="1"/>
        <v>1200</v>
      </c>
      <c r="G10" s="5">
        <v>31.811</v>
      </c>
      <c r="H10" s="5">
        <f t="shared" si="2"/>
        <v>0.31811</v>
      </c>
    </row>
    <row r="11" spans="1:8" x14ac:dyDescent="0.3">
      <c r="E11" s="5">
        <v>30</v>
      </c>
      <c r="F11" s="5">
        <f t="shared" ref="F11:F18" si="3">E11*60</f>
        <v>1800</v>
      </c>
      <c r="G11" s="5">
        <v>35.011000000000003</v>
      </c>
      <c r="H11" s="5">
        <f t="shared" si="2"/>
        <v>0.35011000000000003</v>
      </c>
    </row>
    <row r="12" spans="1:8" x14ac:dyDescent="0.3">
      <c r="E12" s="5">
        <v>40</v>
      </c>
      <c r="F12" s="5">
        <f t="shared" si="3"/>
        <v>2400</v>
      </c>
      <c r="G12" s="5">
        <v>37.286000000000001</v>
      </c>
      <c r="H12" s="5">
        <f t="shared" si="2"/>
        <v>0.37286000000000002</v>
      </c>
    </row>
    <row r="13" spans="1:8" x14ac:dyDescent="0.3">
      <c r="A13" s="1">
        <f>5*60</f>
        <v>300</v>
      </c>
      <c r="E13" s="5">
        <v>50</v>
      </c>
      <c r="F13" s="5">
        <f t="shared" si="3"/>
        <v>3000</v>
      </c>
      <c r="G13" s="5">
        <v>39.052999999999997</v>
      </c>
      <c r="H13" s="5">
        <f t="shared" si="2"/>
        <v>0.39052999999999999</v>
      </c>
    </row>
    <row r="14" spans="1:8" x14ac:dyDescent="0.3">
      <c r="E14" s="5">
        <v>60</v>
      </c>
      <c r="F14" s="5">
        <f t="shared" si="3"/>
        <v>3600</v>
      </c>
      <c r="G14" s="5">
        <v>40.499000000000002</v>
      </c>
      <c r="H14" s="5">
        <f t="shared" si="2"/>
        <v>0.40499000000000002</v>
      </c>
    </row>
    <row r="15" spans="1:8" x14ac:dyDescent="0.3">
      <c r="E15" s="5">
        <v>90</v>
      </c>
      <c r="F15" s="5">
        <f t="shared" si="3"/>
        <v>5400</v>
      </c>
      <c r="G15" s="5">
        <v>43.716000000000001</v>
      </c>
      <c r="H15" s="5">
        <f t="shared" si="2"/>
        <v>0.43715999999999999</v>
      </c>
    </row>
    <row r="16" spans="1:8" x14ac:dyDescent="0.3">
      <c r="E16" s="5">
        <v>120</v>
      </c>
      <c r="F16" s="5">
        <f t="shared" si="3"/>
        <v>7200</v>
      </c>
      <c r="G16" s="5">
        <v>46.000999999999998</v>
      </c>
      <c r="H16" s="5">
        <f t="shared" si="2"/>
        <v>0.46000999999999997</v>
      </c>
    </row>
    <row r="17" spans="5:14" x14ac:dyDescent="0.3">
      <c r="E17" s="5">
        <v>180</v>
      </c>
      <c r="F17" s="5">
        <f t="shared" si="3"/>
        <v>10800</v>
      </c>
      <c r="G17" s="5">
        <v>49.222999999999999</v>
      </c>
      <c r="H17" s="5">
        <f t="shared" si="2"/>
        <v>0.49223</v>
      </c>
    </row>
    <row r="18" spans="5:14" x14ac:dyDescent="0.3">
      <c r="E18" s="5">
        <v>240</v>
      </c>
      <c r="F18" s="5">
        <f t="shared" si="3"/>
        <v>14400</v>
      </c>
      <c r="G18" s="5">
        <v>51.51</v>
      </c>
      <c r="H18" s="5">
        <f t="shared" si="2"/>
        <v>0.5151</v>
      </c>
    </row>
    <row r="19" spans="5:14" x14ac:dyDescent="0.3">
      <c r="E19" s="5">
        <v>300</v>
      </c>
      <c r="F19" s="5">
        <f t="shared" ref="F19:F21" si="4">E19*60</f>
        <v>18000</v>
      </c>
      <c r="G19" s="1">
        <v>53.283999999999999</v>
      </c>
      <c r="H19" s="5">
        <f t="shared" si="2"/>
        <v>0.53283999999999998</v>
      </c>
    </row>
    <row r="20" spans="5:14" ht="15.6" x14ac:dyDescent="0.3">
      <c r="E20" s="5">
        <v>420</v>
      </c>
      <c r="F20" s="5">
        <f t="shared" si="4"/>
        <v>25200</v>
      </c>
      <c r="G20" s="5">
        <v>55.96</v>
      </c>
      <c r="H20" s="5">
        <f t="shared" si="2"/>
        <v>0.55959999999999999</v>
      </c>
      <c r="J20" s="4" t="s">
        <v>10</v>
      </c>
      <c r="K20" s="4">
        <v>20</v>
      </c>
    </row>
    <row r="21" spans="5:14" x14ac:dyDescent="0.3">
      <c r="E21" s="5">
        <v>560</v>
      </c>
      <c r="F21" s="5">
        <f t="shared" si="4"/>
        <v>33600</v>
      </c>
      <c r="G21" s="5">
        <v>58.249000000000002</v>
      </c>
      <c r="H21" s="5">
        <f t="shared" si="2"/>
        <v>0.58249000000000006</v>
      </c>
      <c r="J21" s="4" t="s">
        <v>11</v>
      </c>
      <c r="K21" s="4">
        <v>0.18</v>
      </c>
    </row>
    <row r="22" spans="5:14" x14ac:dyDescent="0.3">
      <c r="J22" s="4" t="s">
        <v>9</v>
      </c>
      <c r="K22" s="4">
        <f>(2.3*C3*10^-3)/(12.56*K21)</f>
        <v>1.0173389950460012E-2</v>
      </c>
    </row>
    <row r="23" spans="5:14" x14ac:dyDescent="0.3">
      <c r="G23"/>
      <c r="H23"/>
      <c r="I23"/>
      <c r="J23" s="4" t="s">
        <v>5</v>
      </c>
      <c r="K23" s="4">
        <f>(2.3*C3*10^-3*K20)/(1.78*3.14*C4*C4*K21)</f>
        <v>1.8289240360377557E-4</v>
      </c>
      <c r="L23"/>
      <c r="M23"/>
      <c r="N23"/>
    </row>
    <row r="24" spans="5:14" x14ac:dyDescent="0.3">
      <c r="E24"/>
      <c r="F24"/>
      <c r="G24"/>
      <c r="H24"/>
      <c r="I24"/>
      <c r="J24"/>
      <c r="K24"/>
      <c r="L24"/>
      <c r="M24"/>
      <c r="N24"/>
    </row>
    <row r="25" spans="5:14" x14ac:dyDescent="0.3">
      <c r="E25"/>
      <c r="F25" s="2" t="s">
        <v>13</v>
      </c>
      <c r="G25" s="2" t="s">
        <v>3</v>
      </c>
      <c r="H25" s="2" t="s">
        <v>4</v>
      </c>
      <c r="I25" s="2" t="s">
        <v>14</v>
      </c>
      <c r="J25" s="2" t="s">
        <v>15</v>
      </c>
      <c r="K25" s="2" t="s">
        <v>16</v>
      </c>
      <c r="L25" s="2" t="s">
        <v>17</v>
      </c>
    </row>
    <row r="26" spans="5:14" x14ac:dyDescent="0.3">
      <c r="E26" s="5">
        <v>0.5</v>
      </c>
      <c r="F26" s="5">
        <v>30</v>
      </c>
      <c r="G26" s="10">
        <f t="shared" ref="G26:G45" si="5">$D$36*$D$37^2/(4*$D$35*F26)</f>
        <v>0.37453183520599265</v>
      </c>
      <c r="H26" s="10">
        <f>LN(G26)</f>
        <v>-0.98207847241215784</v>
      </c>
      <c r="I26" s="10">
        <f>G26*G26/4</f>
        <v>3.5068523895692205E-2</v>
      </c>
      <c r="J26" s="10">
        <f>G26*G26*G26/(3*3*2)</f>
        <v>2.9187285805819577E-3</v>
      </c>
      <c r="K26" s="10">
        <f>-0.5772+G26-H26-I26+J26</f>
        <v>0.74726051230304014</v>
      </c>
      <c r="L26" s="11">
        <f>K26*$D$33/(4*1000*PI()*$D$35)</f>
        <v>5.8451609979342838E-2</v>
      </c>
    </row>
    <row r="27" spans="5:14" x14ac:dyDescent="0.3">
      <c r="E27" s="5">
        <v>1</v>
      </c>
      <c r="F27" s="5">
        <v>60</v>
      </c>
      <c r="G27" s="10">
        <f t="shared" si="5"/>
        <v>0.18726591760299632</v>
      </c>
      <c r="H27" s="10">
        <f t="shared" ref="H27:H45" si="6">LN(G27)</f>
        <v>-1.675225652972103</v>
      </c>
      <c r="I27" s="10">
        <f t="shared" ref="I27:I42" si="7">G27*G27/4</f>
        <v>8.7671309739230513E-3</v>
      </c>
      <c r="J27" s="10">
        <f t="shared" ref="J27:J42" si="8">G27*G27*G27/(3*3*2)</f>
        <v>3.6484107257274471E-4</v>
      </c>
      <c r="K27" s="10">
        <f t="shared" ref="K27:K42" si="9">-0.5772+G27-H27-I27+J27</f>
        <v>1.2768892806737491</v>
      </c>
      <c r="L27" s="11">
        <f t="shared" ref="L27:L42" si="10">K27*$D$33/(4*1000*PI()*$D$35)</f>
        <v>9.9879804956799337E-2</v>
      </c>
    </row>
    <row r="28" spans="5:14" x14ac:dyDescent="0.3">
      <c r="E28" s="5">
        <v>2</v>
      </c>
      <c r="F28" s="5">
        <v>120</v>
      </c>
      <c r="G28" s="10">
        <f t="shared" si="5"/>
        <v>9.3632958801498162E-2</v>
      </c>
      <c r="H28" s="10">
        <f t="shared" si="6"/>
        <v>-2.3683728335320482</v>
      </c>
      <c r="I28" s="10">
        <f t="shared" si="7"/>
        <v>2.1917827434807628E-3</v>
      </c>
      <c r="J28" s="10">
        <f t="shared" si="8"/>
        <v>4.5605134071593089E-5</v>
      </c>
      <c r="K28" s="10">
        <f t="shared" si="9"/>
        <v>1.8826596147241372</v>
      </c>
      <c r="L28" s="11">
        <f t="shared" si="10"/>
        <v>0.14726388416344988</v>
      </c>
    </row>
    <row r="29" spans="5:14" x14ac:dyDescent="0.3">
      <c r="E29" s="5">
        <v>5</v>
      </c>
      <c r="F29" s="5">
        <v>300</v>
      </c>
      <c r="G29" s="10">
        <f t="shared" si="5"/>
        <v>3.7453183520599266E-2</v>
      </c>
      <c r="H29" s="10">
        <f t="shared" si="6"/>
        <v>-3.2846635654062033</v>
      </c>
      <c r="I29" s="10">
        <f t="shared" si="7"/>
        <v>3.5068523895692211E-4</v>
      </c>
      <c r="J29" s="10">
        <f t="shared" si="8"/>
        <v>2.9187285805819578E-6</v>
      </c>
      <c r="K29" s="10">
        <f t="shared" si="9"/>
        <v>2.7445689824164261</v>
      </c>
      <c r="L29" s="11">
        <f t="shared" si="10"/>
        <v>0.21468346457540244</v>
      </c>
    </row>
    <row r="30" spans="5:14" x14ac:dyDescent="0.3">
      <c r="E30" s="5">
        <v>8</v>
      </c>
      <c r="F30" s="5">
        <v>480</v>
      </c>
      <c r="G30" s="10">
        <f t="shared" si="5"/>
        <v>2.340823970037454E-2</v>
      </c>
      <c r="H30" s="10">
        <f t="shared" si="6"/>
        <v>-3.754667194651939</v>
      </c>
      <c r="I30" s="10">
        <f t="shared" si="7"/>
        <v>1.3698642146754768E-4</v>
      </c>
      <c r="J30" s="10">
        <f t="shared" si="8"/>
        <v>7.1258021986864202E-7</v>
      </c>
      <c r="K30" s="10">
        <f t="shared" si="9"/>
        <v>3.2007391605110658</v>
      </c>
      <c r="L30" s="11">
        <f t="shared" si="10"/>
        <v>0.25036564086492391</v>
      </c>
    </row>
    <row r="31" spans="5:14" x14ac:dyDescent="0.3">
      <c r="E31" s="5">
        <v>10</v>
      </c>
      <c r="F31" s="5">
        <v>600</v>
      </c>
      <c r="G31" s="10">
        <f t="shared" si="5"/>
        <v>1.8726591760299633E-2</v>
      </c>
      <c r="H31" s="10">
        <f t="shared" si="6"/>
        <v>-3.9778107459661487</v>
      </c>
      <c r="I31" s="10">
        <f t="shared" si="7"/>
        <v>8.7671309739230529E-5</v>
      </c>
      <c r="J31" s="10">
        <f t="shared" si="8"/>
        <v>3.6484107257274473E-7</v>
      </c>
      <c r="K31" s="10">
        <f t="shared" si="9"/>
        <v>3.4192500312577816</v>
      </c>
      <c r="L31" s="11">
        <f t="shared" si="10"/>
        <v>0.26745782221647113</v>
      </c>
    </row>
    <row r="32" spans="5:14" x14ac:dyDescent="0.3">
      <c r="E32" s="5">
        <v>15</v>
      </c>
      <c r="F32" s="5">
        <v>900</v>
      </c>
      <c r="G32" s="10">
        <f t="shared" si="5"/>
        <v>1.2484394506866421E-2</v>
      </c>
      <c r="H32" s="10">
        <f t="shared" si="6"/>
        <v>-4.3832758540743129</v>
      </c>
      <c r="I32" s="10">
        <f t="shared" si="7"/>
        <v>3.8965026550769122E-5</v>
      </c>
      <c r="J32" s="10">
        <f t="shared" si="8"/>
        <v>1.0810105854007252E-7</v>
      </c>
      <c r="K32" s="10">
        <f t="shared" si="9"/>
        <v>3.818521391655687</v>
      </c>
      <c r="L32" s="11">
        <f t="shared" si="10"/>
        <v>0.29868930501217328</v>
      </c>
    </row>
    <row r="33" spans="3:12" x14ac:dyDescent="0.3">
      <c r="C33" s="6" t="s">
        <v>6</v>
      </c>
      <c r="D33" s="7">
        <v>10</v>
      </c>
      <c r="E33" s="5">
        <v>20</v>
      </c>
      <c r="F33" s="5">
        <v>1200</v>
      </c>
      <c r="G33" s="10">
        <f t="shared" si="5"/>
        <v>9.3632958801498165E-3</v>
      </c>
      <c r="H33" s="10">
        <f t="shared" si="6"/>
        <v>-4.6709579265260937</v>
      </c>
      <c r="I33" s="10">
        <f t="shared" si="7"/>
        <v>2.1917827434807632E-5</v>
      </c>
      <c r="J33" s="10">
        <f t="shared" si="8"/>
        <v>4.5605134071593091E-8</v>
      </c>
      <c r="K33" s="10">
        <f t="shared" si="9"/>
        <v>4.1030993501839426</v>
      </c>
      <c r="L33" s="11">
        <f t="shared" si="10"/>
        <v>0.3209493328963518</v>
      </c>
    </row>
    <row r="34" spans="3:12" x14ac:dyDescent="0.3">
      <c r="C34" s="6" t="s">
        <v>6</v>
      </c>
      <c r="D34" s="7">
        <v>20</v>
      </c>
      <c r="E34" s="5">
        <v>30</v>
      </c>
      <c r="F34" s="5">
        <v>1800</v>
      </c>
      <c r="G34" s="10">
        <f t="shared" si="5"/>
        <v>6.2421972534332107E-3</v>
      </c>
      <c r="H34" s="10">
        <f t="shared" si="6"/>
        <v>-5.0764230346342583</v>
      </c>
      <c r="I34" s="10">
        <f t="shared" si="7"/>
        <v>9.7412566376922804E-6</v>
      </c>
      <c r="J34" s="10">
        <f t="shared" si="8"/>
        <v>1.3512632317509065E-8</v>
      </c>
      <c r="K34" s="10">
        <f t="shared" si="9"/>
        <v>4.5054555041436855</v>
      </c>
      <c r="L34" s="11">
        <f t="shared" si="10"/>
        <v>0.35242211192967748</v>
      </c>
    </row>
    <row r="35" spans="3:12" x14ac:dyDescent="0.3">
      <c r="C35" s="8" t="s">
        <v>12</v>
      </c>
      <c r="D35" s="9">
        <f>K22</f>
        <v>1.0173389950460012E-2</v>
      </c>
      <c r="E35" s="5">
        <v>40</v>
      </c>
      <c r="F35" s="5">
        <v>2400</v>
      </c>
      <c r="G35" s="10">
        <f t="shared" si="5"/>
        <v>4.6816479400749083E-3</v>
      </c>
      <c r="H35" s="10">
        <f t="shared" si="6"/>
        <v>-5.364105107086039</v>
      </c>
      <c r="I35" s="10">
        <f t="shared" si="7"/>
        <v>5.479456858701908E-6</v>
      </c>
      <c r="J35" s="10">
        <f t="shared" si="8"/>
        <v>5.7006417589491364E-9</v>
      </c>
      <c r="K35" s="10">
        <f t="shared" si="9"/>
        <v>4.791581281269897</v>
      </c>
      <c r="L35" s="11">
        <f t="shared" si="10"/>
        <v>0.37480321203367351</v>
      </c>
    </row>
    <row r="36" spans="3:12" x14ac:dyDescent="0.3">
      <c r="C36" s="6" t="s">
        <v>5</v>
      </c>
      <c r="D36" s="9">
        <f>K23</f>
        <v>1.8289240360377557E-4</v>
      </c>
      <c r="E36" s="5">
        <v>50</v>
      </c>
      <c r="F36" s="5">
        <v>3000</v>
      </c>
      <c r="G36" s="10">
        <f t="shared" si="5"/>
        <v>3.7453183520599264E-3</v>
      </c>
      <c r="H36" s="10">
        <f t="shared" si="6"/>
        <v>-5.5872486584002488</v>
      </c>
      <c r="I36" s="10">
        <f t="shared" si="7"/>
        <v>3.5068523895692208E-6</v>
      </c>
      <c r="J36" s="10">
        <f t="shared" si="8"/>
        <v>2.9187285805819573E-9</v>
      </c>
      <c r="K36" s="10">
        <f t="shared" si="9"/>
        <v>5.0137904728186475</v>
      </c>
      <c r="L36" s="11">
        <f t="shared" si="10"/>
        <v>0.39218468045651633</v>
      </c>
    </row>
    <row r="37" spans="3:12" x14ac:dyDescent="0.3">
      <c r="C37" s="6" t="s">
        <v>7</v>
      </c>
      <c r="D37" s="7">
        <v>50</v>
      </c>
      <c r="E37" s="5">
        <v>60</v>
      </c>
      <c r="F37" s="5">
        <v>3600</v>
      </c>
      <c r="G37" s="10">
        <f t="shared" si="5"/>
        <v>3.1210986267166054E-3</v>
      </c>
      <c r="H37" s="10">
        <f t="shared" si="6"/>
        <v>-5.7695702151942037</v>
      </c>
      <c r="I37" s="10">
        <f t="shared" si="7"/>
        <v>2.4353141594230701E-6</v>
      </c>
      <c r="J37" s="10">
        <f t="shared" si="8"/>
        <v>1.6890790396886331E-9</v>
      </c>
      <c r="K37" s="10">
        <f t="shared" si="9"/>
        <v>5.1954888801958399</v>
      </c>
      <c r="L37" s="11">
        <f t="shared" si="10"/>
        <v>0.40639734694567292</v>
      </c>
    </row>
    <row r="38" spans="3:12" x14ac:dyDescent="0.3">
      <c r="E38" s="5">
        <v>90</v>
      </c>
      <c r="F38" s="5">
        <v>5400</v>
      </c>
      <c r="G38" s="10">
        <f t="shared" si="5"/>
        <v>2.0807324178110701E-3</v>
      </c>
      <c r="H38" s="10">
        <f t="shared" si="6"/>
        <v>-6.1750353233023683</v>
      </c>
      <c r="I38" s="10">
        <f t="shared" si="7"/>
        <v>1.0823618486324754E-6</v>
      </c>
      <c r="J38" s="10">
        <f t="shared" si="8"/>
        <v>5.0046786361144658E-10</v>
      </c>
      <c r="K38" s="10">
        <f t="shared" si="9"/>
        <v>5.5999149738587981</v>
      </c>
      <c r="L38" s="11">
        <f t="shared" si="10"/>
        <v>0.438032039135416</v>
      </c>
    </row>
    <row r="39" spans="3:12" x14ac:dyDescent="0.3">
      <c r="E39" s="5">
        <v>120</v>
      </c>
      <c r="F39" s="5">
        <v>7200</v>
      </c>
      <c r="G39" s="10">
        <f t="shared" si="5"/>
        <v>1.5605493133583027E-3</v>
      </c>
      <c r="H39" s="10">
        <f t="shared" si="6"/>
        <v>-6.4627173957541491</v>
      </c>
      <c r="I39" s="10">
        <f t="shared" si="7"/>
        <v>6.0882853985576752E-7</v>
      </c>
      <c r="J39" s="10">
        <f t="shared" si="8"/>
        <v>2.1113487996107913E-10</v>
      </c>
      <c r="K39" s="10">
        <f t="shared" si="9"/>
        <v>5.887077336450103</v>
      </c>
      <c r="L39" s="11">
        <f t="shared" si="10"/>
        <v>0.4604942221928377</v>
      </c>
    </row>
    <row r="40" spans="3:12" x14ac:dyDescent="0.3">
      <c r="E40" s="5">
        <v>180</v>
      </c>
      <c r="F40" s="5">
        <v>10800</v>
      </c>
      <c r="G40" s="10">
        <f t="shared" si="5"/>
        <v>1.040366208905535E-3</v>
      </c>
      <c r="H40" s="10">
        <f t="shared" si="6"/>
        <v>-6.8681825038623137</v>
      </c>
      <c r="I40" s="10">
        <f t="shared" si="7"/>
        <v>2.7059046215811884E-7</v>
      </c>
      <c r="J40" s="10">
        <f t="shared" si="8"/>
        <v>6.2558482951430822E-11</v>
      </c>
      <c r="K40" s="10">
        <f t="shared" si="9"/>
        <v>6.2920225995433157</v>
      </c>
      <c r="L40" s="11">
        <f t="shared" si="10"/>
        <v>0.49216952443563561</v>
      </c>
    </row>
    <row r="41" spans="3:12" x14ac:dyDescent="0.3">
      <c r="E41" s="5">
        <v>240</v>
      </c>
      <c r="F41" s="5">
        <v>14400</v>
      </c>
      <c r="G41" s="10">
        <f t="shared" si="5"/>
        <v>7.8027465667915134E-4</v>
      </c>
      <c r="H41" s="10">
        <f t="shared" si="6"/>
        <v>-7.1558645763140944</v>
      </c>
      <c r="I41" s="10">
        <f t="shared" si="7"/>
        <v>1.5220713496394188E-7</v>
      </c>
      <c r="J41" s="10">
        <f t="shared" si="8"/>
        <v>2.6391859995134892E-11</v>
      </c>
      <c r="K41" s="10">
        <f t="shared" si="9"/>
        <v>6.5794446987900308</v>
      </c>
      <c r="L41" s="11">
        <f t="shared" si="10"/>
        <v>0.51465202440453517</v>
      </c>
    </row>
    <row r="42" spans="3:12" x14ac:dyDescent="0.3">
      <c r="E42" s="5">
        <v>300</v>
      </c>
      <c r="F42" s="5">
        <v>18000</v>
      </c>
      <c r="G42" s="10">
        <f t="shared" si="5"/>
        <v>6.2421972534332107E-4</v>
      </c>
      <c r="H42" s="10">
        <f t="shared" si="6"/>
        <v>-7.3790081276283042</v>
      </c>
      <c r="I42" s="10">
        <f t="shared" si="7"/>
        <v>9.7412566376922793E-8</v>
      </c>
      <c r="J42" s="10">
        <f t="shared" si="8"/>
        <v>1.3512632317509061E-11</v>
      </c>
      <c r="K42" s="10">
        <f t="shared" si="9"/>
        <v>6.8024322499545944</v>
      </c>
      <c r="L42" s="11">
        <f t="shared" si="10"/>
        <v>0.53209437704638618</v>
      </c>
    </row>
    <row r="43" spans="3:12" x14ac:dyDescent="0.3">
      <c r="E43" s="12">
        <v>360</v>
      </c>
      <c r="F43" s="12">
        <f>E43*60</f>
        <v>21600</v>
      </c>
      <c r="G43" s="13">
        <f t="shared" si="5"/>
        <v>5.2018310445276752E-4</v>
      </c>
      <c r="H43" s="13">
        <f t="shared" si="6"/>
        <v>-7.5613296844222591</v>
      </c>
      <c r="I43" s="13">
        <f t="shared" ref="I43:I45" si="11">G43*G43/4</f>
        <v>6.764761553952971E-8</v>
      </c>
      <c r="J43" s="13">
        <f t="shared" ref="J43:J45" si="12">G43*G43*G43/(3*3*2)</f>
        <v>7.8198103689288528E-12</v>
      </c>
      <c r="K43" s="13">
        <f t="shared" ref="K43:K45" si="13">-0.5772+G43-H43-I43+J43</f>
        <v>6.9846497998869159</v>
      </c>
      <c r="L43" s="14">
        <f>K43*$D$34/(4*1000*PI()*$D$35)</f>
        <v>1.0926953029727862</v>
      </c>
    </row>
    <row r="44" spans="3:12" x14ac:dyDescent="0.3">
      <c r="E44" s="12">
        <f>E43+60</f>
        <v>420</v>
      </c>
      <c r="F44" s="12">
        <f t="shared" ref="F44:F45" si="14">E44*60</f>
        <v>25200</v>
      </c>
      <c r="G44" s="13">
        <f t="shared" si="5"/>
        <v>4.458712323880865E-4</v>
      </c>
      <c r="H44" s="13">
        <f t="shared" si="6"/>
        <v>-7.7154803642495171</v>
      </c>
      <c r="I44" s="13">
        <f t="shared" si="11"/>
        <v>4.9700288967817762E-8</v>
      </c>
      <c r="J44" s="13">
        <f t="shared" si="12"/>
        <v>4.9244286871388721E-12</v>
      </c>
      <c r="K44" s="13">
        <f t="shared" si="13"/>
        <v>7.1387261857865401</v>
      </c>
      <c r="L44" s="14">
        <f t="shared" ref="L44:L45" si="15">K44*$D$34/(4*1000*PI()*$D$35)</f>
        <v>1.1167993809144274</v>
      </c>
    </row>
    <row r="45" spans="3:12" x14ac:dyDescent="0.3">
      <c r="E45" s="12">
        <f>E44+60</f>
        <v>480</v>
      </c>
      <c r="F45" s="12">
        <f t="shared" si="14"/>
        <v>28800</v>
      </c>
      <c r="G45" s="13">
        <f t="shared" si="5"/>
        <v>3.9013732833957567E-4</v>
      </c>
      <c r="H45" s="13">
        <f t="shared" si="6"/>
        <v>-7.8490117568740398</v>
      </c>
      <c r="I45" s="13">
        <f t="shared" si="11"/>
        <v>3.805178374098547E-8</v>
      </c>
      <c r="J45" s="13">
        <f t="shared" si="12"/>
        <v>3.2989824993918615E-12</v>
      </c>
      <c r="K45" s="13">
        <f t="shared" si="13"/>
        <v>7.2722018561538944</v>
      </c>
      <c r="L45" s="14">
        <f t="shared" si="15"/>
        <v>1.1376806336973391</v>
      </c>
    </row>
  </sheetData>
  <pageMargins left="0.7" right="0.7" top="0.75" bottom="0.75" header="0.3" footer="0.3"/>
  <pageSetup orientation="portrait" r:id="rId1"/>
  <headerFooter>
    <oddHeader>&amp;C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D7" sqref="D7"/>
    </sheetView>
  </sheetViews>
  <sheetFormatPr defaultRowHeight="14.4" x14ac:dyDescent="0.3"/>
  <cols>
    <col min="3" max="3" width="10.44140625" bestFit="1" customWidth="1"/>
  </cols>
  <sheetData>
    <row r="2" spans="1:12" x14ac:dyDescent="0.3">
      <c r="A2" s="20" t="s">
        <v>31</v>
      </c>
      <c r="B2" s="20"/>
    </row>
    <row r="5" spans="1:12" x14ac:dyDescent="0.3">
      <c r="C5" s="2" t="s">
        <v>18</v>
      </c>
      <c r="D5" s="4">
        <v>150</v>
      </c>
      <c r="E5" s="1"/>
      <c r="F5" s="19" t="s">
        <v>19</v>
      </c>
      <c r="G5" s="19"/>
      <c r="H5" s="19"/>
      <c r="I5" s="19"/>
      <c r="J5" s="1"/>
      <c r="K5" s="1"/>
      <c r="L5" s="1"/>
    </row>
    <row r="6" spans="1:12" ht="16.2" thickBot="1" x14ac:dyDescent="0.35">
      <c r="C6" s="2" t="s">
        <v>20</v>
      </c>
      <c r="D6" s="4">
        <v>150</v>
      </c>
      <c r="E6" s="1"/>
      <c r="F6" s="1"/>
      <c r="G6" s="1"/>
      <c r="H6" s="1"/>
      <c r="I6" s="1"/>
      <c r="J6" s="1"/>
      <c r="K6" s="1"/>
      <c r="L6" s="1"/>
    </row>
    <row r="7" spans="1:12" ht="16.2" thickBot="1" x14ac:dyDescent="0.35">
      <c r="C7" s="2" t="s">
        <v>21</v>
      </c>
      <c r="D7" s="4">
        <v>150</v>
      </c>
      <c r="E7" s="1"/>
      <c r="F7" s="15" t="s">
        <v>22</v>
      </c>
      <c r="G7" s="1"/>
      <c r="H7" s="2" t="s">
        <v>23</v>
      </c>
      <c r="I7" s="2" t="s">
        <v>24</v>
      </c>
      <c r="J7" s="2" t="s">
        <v>25</v>
      </c>
      <c r="K7" s="2" t="s">
        <v>26</v>
      </c>
      <c r="L7" s="2" t="s">
        <v>27</v>
      </c>
    </row>
    <row r="8" spans="1:12" x14ac:dyDescent="0.3">
      <c r="C8" s="2" t="s">
        <v>28</v>
      </c>
      <c r="D8" s="4">
        <v>216.27952425409376</v>
      </c>
      <c r="E8" s="1"/>
      <c r="F8" s="1"/>
      <c r="G8" s="1"/>
      <c r="H8" s="4">
        <f>((D5-D6)^2+D7^2)^0.5</f>
        <v>150</v>
      </c>
      <c r="I8" s="4">
        <f>((D5+D6)^2+D7^2)^0.5</f>
        <v>335.41019662496848</v>
      </c>
      <c r="J8" s="4" t="e">
        <f>((D8*10^-3)/(2*PI()*D9))*LN((D10*10^-3)/H8)</f>
        <v>#NUM!</v>
      </c>
      <c r="K8" s="4" t="e">
        <f>-((D8*10^-3)/(2*PI()*D9))*LN((D10*10^-3)/I8)</f>
        <v>#NUM!</v>
      </c>
      <c r="L8" s="4">
        <f>((D8*10^-3)/(2*PI()*D9))*LN(I8/H8)</f>
        <v>1.0000000000000002</v>
      </c>
    </row>
    <row r="9" spans="1:12" x14ac:dyDescent="0.3">
      <c r="C9" s="3" t="s">
        <v>29</v>
      </c>
      <c r="D9" s="4">
        <v>2.7699999999999999E-2</v>
      </c>
      <c r="E9" s="1"/>
      <c r="F9" s="1"/>
      <c r="G9" s="1"/>
      <c r="H9" s="1"/>
      <c r="I9" s="1"/>
      <c r="J9" s="1"/>
      <c r="K9" s="1"/>
      <c r="L9" s="1"/>
    </row>
    <row r="10" spans="1:12" x14ac:dyDescent="0.3">
      <c r="C10" s="2" t="s">
        <v>30</v>
      </c>
      <c r="D10" s="4">
        <v>0</v>
      </c>
      <c r="E10" s="1"/>
      <c r="F10" s="1"/>
      <c r="G10" s="1"/>
      <c r="H10" s="1"/>
      <c r="I10" s="1"/>
      <c r="J10" s="1"/>
      <c r="K10" s="1"/>
      <c r="L10" s="1"/>
    </row>
    <row r="14" spans="1:12" x14ac:dyDescent="0.3">
      <c r="A14" s="20" t="s">
        <v>32</v>
      </c>
      <c r="B14" s="20"/>
    </row>
    <row r="16" spans="1:12" x14ac:dyDescent="0.3">
      <c r="C16" s="2" t="s">
        <v>18</v>
      </c>
      <c r="D16" s="4">
        <v>149.82499999999999</v>
      </c>
      <c r="E16" s="1"/>
      <c r="F16" s="19" t="s">
        <v>19</v>
      </c>
      <c r="G16" s="19"/>
      <c r="H16" s="19"/>
      <c r="I16" s="19"/>
      <c r="J16" s="1"/>
      <c r="K16" s="1"/>
      <c r="L16" s="1"/>
    </row>
    <row r="17" spans="3:12" ht="15.6" x14ac:dyDescent="0.3">
      <c r="C17" s="2" t="s">
        <v>20</v>
      </c>
      <c r="D17" s="4">
        <v>150</v>
      </c>
      <c r="E17" s="1"/>
      <c r="F17" s="1"/>
      <c r="G17" s="1"/>
      <c r="H17" s="1"/>
      <c r="I17" s="1"/>
      <c r="J17" s="1"/>
      <c r="K17" s="1"/>
      <c r="L17" s="1"/>
    </row>
    <row r="18" spans="3:12" ht="15.6" x14ac:dyDescent="0.3">
      <c r="C18" s="2" t="s">
        <v>21</v>
      </c>
      <c r="D18" s="4">
        <v>0</v>
      </c>
      <c r="E18" s="1"/>
      <c r="F18" s="1"/>
      <c r="G18" s="1"/>
      <c r="H18" s="2" t="s">
        <v>23</v>
      </c>
      <c r="I18" s="2" t="s">
        <v>24</v>
      </c>
      <c r="J18" s="2" t="s">
        <v>27</v>
      </c>
      <c r="K18" s="1"/>
    </row>
    <row r="19" spans="3:12" x14ac:dyDescent="0.3">
      <c r="C19" s="2" t="s">
        <v>28</v>
      </c>
      <c r="D19" s="4">
        <v>23.373663682262013</v>
      </c>
      <c r="E19" s="1"/>
      <c r="F19" s="1"/>
      <c r="G19" s="1"/>
      <c r="H19" s="4">
        <f>((D16-D17)^2+D18^2)^0.5</f>
        <v>0.17500000000001137</v>
      </c>
      <c r="I19" s="4">
        <f>((D16+D17)^2+D18^2)^0.5</f>
        <v>299.82499999999999</v>
      </c>
      <c r="J19" s="4">
        <f>((D19*10^-3)/(2*PI()*D20))*LN(I19/H19)</f>
        <v>0.99999999999999989</v>
      </c>
      <c r="K19" s="1"/>
    </row>
    <row r="20" spans="3:12" x14ac:dyDescent="0.3">
      <c r="C20" s="3" t="s">
        <v>29</v>
      </c>
      <c r="D20" s="4">
        <v>2.7699999999999999E-2</v>
      </c>
      <c r="E20" s="1"/>
      <c r="F20" s="1"/>
      <c r="G20" s="1"/>
      <c r="H20" s="1"/>
      <c r="I20" s="1"/>
      <c r="J20" s="1"/>
      <c r="K20" s="1"/>
      <c r="L20" s="1"/>
    </row>
    <row r="21" spans="3:12" x14ac:dyDescent="0.3">
      <c r="C21" s="2" t="s">
        <v>30</v>
      </c>
      <c r="D21" s="4">
        <v>0</v>
      </c>
      <c r="E21" s="1"/>
      <c r="F21" s="1"/>
      <c r="G21" s="1"/>
      <c r="H21" s="1"/>
      <c r="I21" s="1"/>
      <c r="J21" s="1"/>
      <c r="K21" s="1"/>
      <c r="L21" s="1"/>
    </row>
  </sheetData>
  <mergeCells count="4">
    <mergeCell ref="F5:I5"/>
    <mergeCell ref="A2:B2"/>
    <mergeCell ref="A14:B14"/>
    <mergeCell ref="F16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V64"/>
  <sheetViews>
    <sheetView zoomScale="70" zoomScaleNormal="70" workbookViewId="0">
      <selection activeCell="AH5" sqref="AH5"/>
    </sheetView>
  </sheetViews>
  <sheetFormatPr defaultColWidth="3.88671875" defaultRowHeight="14.4" x14ac:dyDescent="0.3"/>
  <cols>
    <col min="1" max="1" width="6" style="1" customWidth="1"/>
    <col min="2" max="2" width="11.5546875" style="1" customWidth="1"/>
    <col min="3" max="7" width="3.88671875" style="1"/>
    <col min="8" max="8" width="3.5546875" style="1" customWidth="1"/>
    <col min="9" max="13" width="3.88671875" style="1"/>
    <col min="14" max="14" width="3.5546875" style="1" customWidth="1"/>
    <col min="15" max="16" width="3.88671875" style="1"/>
    <col min="17" max="17" width="4" style="1" customWidth="1"/>
    <col min="18" max="18" width="3.44140625" style="1" customWidth="1"/>
    <col min="19" max="24" width="3.88671875" style="1"/>
    <col min="25" max="25" width="4.5546875" style="1" customWidth="1"/>
    <col min="26" max="34" width="3.88671875" style="1"/>
    <col min="35" max="35" width="3.88671875" style="1" customWidth="1"/>
    <col min="36" max="44" width="3.88671875" style="1"/>
    <col min="45" max="45" width="4.6640625" style="1" customWidth="1"/>
    <col min="46" max="47" width="3.88671875" style="1"/>
    <col min="48" max="48" width="10.33203125" style="1" customWidth="1"/>
    <col min="49" max="16384" width="3.88671875" style="1"/>
  </cols>
  <sheetData>
    <row r="5" spans="1:44" x14ac:dyDescent="0.3">
      <c r="G5" s="1">
        <v>1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</row>
    <row r="6" spans="1:44" x14ac:dyDescent="0.3">
      <c r="G6" s="1">
        <v>2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</row>
    <row r="7" spans="1:44" x14ac:dyDescent="0.3">
      <c r="A7" s="2" t="s">
        <v>33</v>
      </c>
      <c r="B7" s="4">
        <f>10^-8</f>
        <v>1E-8</v>
      </c>
      <c r="G7" s="1">
        <v>3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</row>
    <row r="8" spans="1:44" x14ac:dyDescent="0.3">
      <c r="A8" s="2" t="s">
        <v>34</v>
      </c>
      <c r="B8" s="4">
        <f>10^-3</f>
        <v>1E-3</v>
      </c>
      <c r="G8" s="1">
        <v>4</v>
      </c>
      <c r="H8" s="12">
        <v>20</v>
      </c>
      <c r="I8" s="12">
        <v>20</v>
      </c>
      <c r="J8" s="12">
        <v>20</v>
      </c>
      <c r="K8" s="12">
        <v>20</v>
      </c>
      <c r="L8" s="12">
        <v>20</v>
      </c>
      <c r="M8" s="12">
        <v>20</v>
      </c>
      <c r="N8" s="12">
        <v>20</v>
      </c>
      <c r="O8" s="12">
        <v>20</v>
      </c>
      <c r="P8" s="12">
        <v>20</v>
      </c>
      <c r="Q8" s="12">
        <v>20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2">
        <v>20</v>
      </c>
      <c r="AJ8" s="12">
        <v>20</v>
      </c>
      <c r="AK8" s="12">
        <v>20</v>
      </c>
      <c r="AL8" s="12">
        <v>20</v>
      </c>
      <c r="AM8" s="12">
        <v>20</v>
      </c>
      <c r="AN8" s="12">
        <v>20</v>
      </c>
      <c r="AO8" s="12">
        <v>20</v>
      </c>
      <c r="AP8" s="12">
        <v>20</v>
      </c>
      <c r="AQ8" s="12">
        <v>20</v>
      </c>
      <c r="AR8" s="12">
        <v>20</v>
      </c>
    </row>
    <row r="9" spans="1:44" x14ac:dyDescent="0.3">
      <c r="A9" s="2" t="s">
        <v>35</v>
      </c>
      <c r="B9" s="4">
        <f>10^-8</f>
        <v>1E-8</v>
      </c>
      <c r="G9" s="1">
        <v>5</v>
      </c>
      <c r="H9" s="12">
        <f ca="1">(a*(H8+I9)+b*H10)/(2*a+b)</f>
        <v>9.9819123508608172</v>
      </c>
      <c r="I9" s="12">
        <f t="shared" ref="I9:P9" ca="1" si="0">(a*(I8+H9+J9)+b*I10)/(3*a+b)</f>
        <v>9.9819123508607532</v>
      </c>
      <c r="J9" s="12">
        <f t="shared" ca="1" si="0"/>
        <v>9.9819123508605756</v>
      </c>
      <c r="K9" s="12">
        <f t="shared" ca="1" si="0"/>
        <v>9.9819123508601972</v>
      </c>
      <c r="L9" s="12">
        <f t="shared" ca="1" si="0"/>
        <v>9.981912350859508</v>
      </c>
      <c r="M9" s="12">
        <f t="shared" ca="1" si="0"/>
        <v>9.9819123508583907</v>
      </c>
      <c r="N9" s="12">
        <f t="shared" ca="1" si="0"/>
        <v>9.9819123508567547</v>
      </c>
      <c r="O9" s="12">
        <f t="shared" ca="1" si="0"/>
        <v>9.9819123508545289</v>
      </c>
      <c r="P9" s="12">
        <f t="shared" ca="1" si="0"/>
        <v>9.9819123509142997</v>
      </c>
      <c r="Q9" s="12">
        <f ca="1">(a*(Q8+P9)+b*Q10)/(2*a+b)</f>
        <v>9.9819123510569643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2">
        <f ca="1">(a*(AI8+AJ9)+b*AI10)/(2*a+b)</f>
        <v>9.9819123509154828</v>
      </c>
      <c r="AJ9" s="12">
        <f t="shared" ref="AJ9:AQ9" ca="1" si="1">(a*(AJ8+AI9+AK9)+b*AJ10)/(3*a+b)</f>
        <v>9.9819123509154188</v>
      </c>
      <c r="AK9" s="12">
        <f t="shared" ca="1" si="1"/>
        <v>9.9819123509152412</v>
      </c>
      <c r="AL9" s="12">
        <f t="shared" ca="1" si="1"/>
        <v>9.9819123509148611</v>
      </c>
      <c r="AM9" s="12">
        <f t="shared" ca="1" si="1"/>
        <v>9.9819123509141736</v>
      </c>
      <c r="AN9" s="12">
        <f t="shared" ca="1" si="1"/>
        <v>9.9819123509130598</v>
      </c>
      <c r="AO9" s="12">
        <f ca="1">(a*(AO8+AN9+AP9)+b*AO10)/(3*a+b)</f>
        <v>9.9819123511014922</v>
      </c>
      <c r="AP9" s="12">
        <f t="shared" ca="1" si="1"/>
        <v>9.9819123509091963</v>
      </c>
      <c r="AQ9" s="12">
        <f t="shared" ca="1" si="1"/>
        <v>9.9819123509689653</v>
      </c>
      <c r="AR9" s="12">
        <f ca="1">(a*(AR8+AQ9)+b*AR10)/(2*a+b)</f>
        <v>9.9819123511116281</v>
      </c>
    </row>
    <row r="10" spans="1:44" x14ac:dyDescent="0.3">
      <c r="G10" s="1">
        <v>1</v>
      </c>
      <c r="H10" s="17">
        <f ca="1">(b*(H11+I10)+a*H9)/(2*b+a)</f>
        <v>9.9818121701740274</v>
      </c>
      <c r="I10" s="17">
        <f t="shared" ref="I10:P10" ca="1" si="2">(b*(H10+J10+I11)+a*I9)/(3*b+a)</f>
        <v>9.9818121701739688</v>
      </c>
      <c r="J10" s="17">
        <f t="shared" ca="1" si="2"/>
        <v>9.981812170173809</v>
      </c>
      <c r="K10" s="17">
        <f t="shared" ca="1" si="2"/>
        <v>9.9818121701734661</v>
      </c>
      <c r="L10" s="17">
        <f t="shared" ca="1" si="2"/>
        <v>9.9818121701728426</v>
      </c>
      <c r="M10" s="17">
        <f t="shared" ca="1" si="2"/>
        <v>9.9818121701718301</v>
      </c>
      <c r="N10" s="17">
        <f t="shared" ca="1" si="2"/>
        <v>9.9818121701703415</v>
      </c>
      <c r="O10" s="17">
        <f t="shared" ca="1" si="2"/>
        <v>9.9818121701891869</v>
      </c>
      <c r="P10" s="17">
        <f t="shared" ca="1" si="2"/>
        <v>9.9818121702561715</v>
      </c>
      <c r="Q10" s="17">
        <f ca="1">(b*(Q11+P10)+a*Q9)/(2*b+a)</f>
        <v>9.9818121703782801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>
        <f ca="1">(b*(AI11+AJ10)+a*AI9)/(2*b+a)</f>
        <v>9.9818121702286895</v>
      </c>
      <c r="AJ10" s="17">
        <f t="shared" ref="AJ10:AQ10" ca="1" si="3">(b*(AI10+AK10+AJ11)+a*AJ9)/(3*b+a)</f>
        <v>9.9818121702286327</v>
      </c>
      <c r="AK10" s="17">
        <f t="shared" ca="1" si="3"/>
        <v>9.9818121702284728</v>
      </c>
      <c r="AL10" s="17">
        <f t="shared" ca="1" si="3"/>
        <v>9.9818121702281317</v>
      </c>
      <c r="AM10" s="17">
        <f t="shared" ca="1" si="3"/>
        <v>9.9818121702275082</v>
      </c>
      <c r="AN10" s="17">
        <f t="shared" ca="1" si="3"/>
        <v>9.9818121702264975</v>
      </c>
      <c r="AO10" s="17">
        <f t="shared" ca="1" si="3"/>
        <v>9.9818121702250089</v>
      </c>
      <c r="AP10" s="17">
        <f t="shared" ca="1" si="3"/>
        <v>9.9818121702438525</v>
      </c>
      <c r="AQ10" s="17">
        <f t="shared" ca="1" si="3"/>
        <v>9.9818121703108371</v>
      </c>
      <c r="AR10" s="17">
        <f ca="1">(b*(AR11+AQ10)+a*AR9)/(2*b+a)</f>
        <v>9.9818121704329474</v>
      </c>
    </row>
    <row r="11" spans="1:44" x14ac:dyDescent="0.3">
      <c r="G11" s="1">
        <v>2</v>
      </c>
      <c r="H11" s="17">
        <f ca="1">(H10+I11+H12)/3</f>
        <v>9.9818121694906079</v>
      </c>
      <c r="I11" s="17">
        <f ca="1">(I10+J11+H11+I12)/4</f>
        <v>9.9818121694906168</v>
      </c>
      <c r="J11" s="17">
        <f t="shared" ref="J11:P11" ca="1" si="4">(J10+K11+I11+J12)/4</f>
        <v>9.9818121694905866</v>
      </c>
      <c r="K11" s="17">
        <f t="shared" ca="1" si="4"/>
        <v>9.9818121694904409</v>
      </c>
      <c r="L11" s="17">
        <f t="shared" ca="1" si="4"/>
        <v>9.9818121694900803</v>
      </c>
      <c r="M11" s="17">
        <f t="shared" ca="1" si="4"/>
        <v>9.9818121694893982</v>
      </c>
      <c r="N11" s="17">
        <f t="shared" ca="1" si="4"/>
        <v>9.9818121694883057</v>
      </c>
      <c r="O11" s="17">
        <f t="shared" ca="1" si="4"/>
        <v>9.9818121695023976</v>
      </c>
      <c r="P11" s="17">
        <f t="shared" ca="1" si="4"/>
        <v>9.9818121695533897</v>
      </c>
      <c r="Q11" s="17">
        <f ca="1">(Q10+P11+Q12)/3</f>
        <v>9.9818121696495457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>
        <f t="shared" ref="AI11:AI23" ca="1" si="5">(AI10+AJ11+AI12)/3</f>
        <v>9.9818121695452717</v>
      </c>
      <c r="AJ11" s="17">
        <f ca="1">(AJ10+AK11+AI11+AJ12)/4</f>
        <v>9.9818121695452788</v>
      </c>
      <c r="AK11" s="17">
        <f t="shared" ref="AK11:AQ11" ca="1" si="6">(AK10+AL11+AJ11+AK12)/4</f>
        <v>9.9818121695452504</v>
      </c>
      <c r="AL11" s="17">
        <f t="shared" ca="1" si="6"/>
        <v>9.9818121695451065</v>
      </c>
      <c r="AM11" s="17">
        <f t="shared" ca="1" si="6"/>
        <v>9.9818121695447459</v>
      </c>
      <c r="AN11" s="17">
        <f t="shared" ca="1" si="6"/>
        <v>9.9818121695440638</v>
      </c>
      <c r="AO11" s="17">
        <f t="shared" ca="1" si="6"/>
        <v>9.9818121695429731</v>
      </c>
      <c r="AP11" s="17">
        <f t="shared" ca="1" si="6"/>
        <v>9.9818121695570632</v>
      </c>
      <c r="AQ11" s="17">
        <f t="shared" ca="1" si="6"/>
        <v>9.9818121696080553</v>
      </c>
      <c r="AR11" s="17">
        <f ca="1">(AR10+AQ11+AR12)/3</f>
        <v>9.981812169704213</v>
      </c>
    </row>
    <row r="12" spans="1:44" x14ac:dyDescent="0.3">
      <c r="G12" s="1">
        <v>3</v>
      </c>
      <c r="H12" s="17">
        <f t="shared" ref="H12:H23" ca="1" si="7">(H11+I12+H13)/3</f>
        <v>9.9818121690081743</v>
      </c>
      <c r="I12" s="17">
        <f t="shared" ref="I12:I23" ca="1" si="8">(I11+J12+H12+I13)/4</f>
        <v>9.9818121690083075</v>
      </c>
      <c r="J12" s="17">
        <f t="shared" ref="J12:J23" ca="1" si="9">(J11+K12+I12+J13)/4</f>
        <v>9.9818121690085277</v>
      </c>
      <c r="K12" s="17">
        <f t="shared" ref="K12:K23" ca="1" si="10">(K11+L12+J12+K13)/4</f>
        <v>9.9818121690087587</v>
      </c>
      <c r="L12" s="17">
        <f t="shared" ref="L12:L23" ca="1" si="11">(L11+M12+K12+L13)/4</f>
        <v>9.9818121690088955</v>
      </c>
      <c r="M12" s="17">
        <f t="shared" ref="M12:M23" ca="1" si="12">(M11+N12+L12+M13)/4</f>
        <v>9.9818121690088404</v>
      </c>
      <c r="N12" s="17">
        <f t="shared" ref="N12:N23" ca="1" si="13">(N11+O12+M12+N13)/4</f>
        <v>9.9818121690085064</v>
      </c>
      <c r="O12" s="17">
        <f t="shared" ref="O12:O23" ca="1" si="14">(O11+P12+N12+O13)/4</f>
        <v>9.9818121690173918</v>
      </c>
      <c r="P12" s="17">
        <f t="shared" ref="P12:P23" ca="1" si="15">(P11+Q12+O12+P13)/4</f>
        <v>9.9818121690502686</v>
      </c>
      <c r="Q12" s="17">
        <f t="shared" ref="Q12:Q23" ca="1" si="16">(Q11+P12+Q13)/3</f>
        <v>9.9818121691154094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>
        <f t="shared" ca="1" si="5"/>
        <v>9.9818121690628399</v>
      </c>
      <c r="AJ12" s="17">
        <f t="shared" ref="AJ12:AJ23" ca="1" si="17">(AJ11+AK12+AI12+AJ13)/4</f>
        <v>9.9818121690629731</v>
      </c>
      <c r="AK12" s="17">
        <f t="shared" ref="AK12:AK23" ca="1" si="18">(AK11+AL12+AJ12+AK13)/4</f>
        <v>9.9818121690631934</v>
      </c>
      <c r="AL12" s="17">
        <f t="shared" ref="AL12:AL23" ca="1" si="19">(AL11+AM12+AK12+AL13)/4</f>
        <v>9.9818121690634225</v>
      </c>
      <c r="AM12" s="17">
        <f t="shared" ref="AM12:AM23" ca="1" si="20">(AM11+AN12+AL12+AM13)/4</f>
        <v>9.9818121690635611</v>
      </c>
      <c r="AN12" s="17">
        <f t="shared" ref="AN12:AN23" ca="1" si="21">(AN11+AO12+AM12+AN13)/4</f>
        <v>9.981812169063506</v>
      </c>
      <c r="AO12" s="17">
        <f t="shared" ref="AO12:AO23" ca="1" si="22">(AO11+AP12+AN12+AO13)/4</f>
        <v>9.981812169063172</v>
      </c>
      <c r="AP12" s="17">
        <f t="shared" ref="AP12:AP23" ca="1" si="23">(AP11+AQ12+AO12+AP13)/4</f>
        <v>9.9818121690720574</v>
      </c>
      <c r="AQ12" s="17">
        <f t="shared" ref="AQ12:AQ23" ca="1" si="24">(AQ11+AR12+AP12+AQ13)/4</f>
        <v>9.9818121691049342</v>
      </c>
      <c r="AR12" s="17">
        <f t="shared" ref="AR12:AR23" ca="1" si="25">(AR11+AQ12+AR13)/3</f>
        <v>9.9818121691700767</v>
      </c>
    </row>
    <row r="13" spans="1:44" x14ac:dyDescent="0.3">
      <c r="G13" s="1">
        <v>4</v>
      </c>
      <c r="H13" s="17">
        <f t="shared" ca="1" si="7"/>
        <v>9.9818121686352566</v>
      </c>
      <c r="I13" s="17">
        <f t="shared" ca="1" si="8"/>
        <v>9.9818121686355639</v>
      </c>
      <c r="J13" s="17">
        <f t="shared" ca="1" si="9"/>
        <v>9.9818121686361305</v>
      </c>
      <c r="K13" s="17">
        <f t="shared" ca="1" si="10"/>
        <v>9.9818121686368801</v>
      </c>
      <c r="L13" s="17">
        <f t="shared" ca="1" si="11"/>
        <v>9.9818121686377133</v>
      </c>
      <c r="M13" s="17">
        <f t="shared" ca="1" si="12"/>
        <v>9.9818121686385339</v>
      </c>
      <c r="N13" s="17">
        <f t="shared" ca="1" si="13"/>
        <v>9.9818121686392516</v>
      </c>
      <c r="O13" s="17">
        <f t="shared" ca="1" si="14"/>
        <v>9.9818121686449093</v>
      </c>
      <c r="P13" s="17">
        <f t="shared" ca="1" si="15"/>
        <v>9.9818121686645149</v>
      </c>
      <c r="Q13" s="17">
        <f t="shared" ca="1" si="16"/>
        <v>9.9818121687048826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>
        <f t="shared" ca="1" si="5"/>
        <v>9.9818121686899204</v>
      </c>
      <c r="AJ13" s="17">
        <f t="shared" ca="1" si="17"/>
        <v>9.9818121686902259</v>
      </c>
      <c r="AK13" s="17">
        <f t="shared" ca="1" si="18"/>
        <v>9.9818121686907944</v>
      </c>
      <c r="AL13" s="17">
        <f t="shared" ca="1" si="19"/>
        <v>9.981812168691544</v>
      </c>
      <c r="AM13" s="17">
        <f t="shared" ca="1" si="20"/>
        <v>9.9818121686923789</v>
      </c>
      <c r="AN13" s="17">
        <f t="shared" ca="1" si="21"/>
        <v>9.9818121686931995</v>
      </c>
      <c r="AO13" s="17">
        <f t="shared" ca="1" si="22"/>
        <v>9.9818121686939172</v>
      </c>
      <c r="AP13" s="17">
        <f t="shared" ca="1" si="23"/>
        <v>9.9818121686995749</v>
      </c>
      <c r="AQ13" s="17">
        <f t="shared" ca="1" si="24"/>
        <v>9.9818121687191805</v>
      </c>
      <c r="AR13" s="17">
        <f t="shared" ca="1" si="25"/>
        <v>9.9818121687595482</v>
      </c>
    </row>
    <row r="14" spans="1:44" x14ac:dyDescent="0.3">
      <c r="G14" s="1">
        <v>5</v>
      </c>
      <c r="H14" s="17">
        <f t="shared" ca="1" si="7"/>
        <v>9.9818121683188661</v>
      </c>
      <c r="I14" s="17">
        <f t="shared" ca="1" si="8"/>
        <v>9.9818121683193812</v>
      </c>
      <c r="J14" s="17">
        <f t="shared" ca="1" si="9"/>
        <v>9.9818121683203671</v>
      </c>
      <c r="K14" s="17">
        <f t="shared" ca="1" si="10"/>
        <v>9.9818121683217456</v>
      </c>
      <c r="L14" s="17">
        <f t="shared" ca="1" si="11"/>
        <v>9.9818121683234224</v>
      </c>
      <c r="M14" s="17">
        <f t="shared" ca="1" si="12"/>
        <v>9.9818121683253018</v>
      </c>
      <c r="N14" s="17">
        <f t="shared" ca="1" si="13"/>
        <v>9.9818121683272949</v>
      </c>
      <c r="O14" s="17">
        <f t="shared" ca="1" si="14"/>
        <v>9.9818121683318228</v>
      </c>
      <c r="P14" s="17">
        <f t="shared" ca="1" si="15"/>
        <v>9.9818121683439038</v>
      </c>
      <c r="Q14" s="17">
        <f t="shared" ca="1" si="16"/>
        <v>9.9818121683683554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>
        <f t="shared" ca="1" si="5"/>
        <v>9.9818121683735264</v>
      </c>
      <c r="AJ14" s="17">
        <f t="shared" ca="1" si="17"/>
        <v>9.9818121683740433</v>
      </c>
      <c r="AK14" s="17">
        <f t="shared" ca="1" si="18"/>
        <v>9.9818121683750292</v>
      </c>
      <c r="AL14" s="17">
        <f t="shared" ca="1" si="19"/>
        <v>9.9818121683764112</v>
      </c>
      <c r="AM14" s="17">
        <f t="shared" ca="1" si="20"/>
        <v>9.981812168378088</v>
      </c>
      <c r="AN14" s="17">
        <f t="shared" ca="1" si="21"/>
        <v>9.9818121683799692</v>
      </c>
      <c r="AO14" s="17">
        <f t="shared" ca="1" si="22"/>
        <v>9.9818121683819623</v>
      </c>
      <c r="AP14" s="17">
        <f t="shared" ca="1" si="23"/>
        <v>9.9818121683864902</v>
      </c>
      <c r="AQ14" s="17">
        <f t="shared" ca="1" si="24"/>
        <v>9.981812168398573</v>
      </c>
      <c r="AR14" s="17">
        <f t="shared" ca="1" si="25"/>
        <v>9.9818121684230245</v>
      </c>
    </row>
    <row r="15" spans="1:44" x14ac:dyDescent="0.3">
      <c r="G15" s="1">
        <v>6</v>
      </c>
      <c r="H15" s="17">
        <f t="shared" ca="1" si="7"/>
        <v>9.9818121680338248</v>
      </c>
      <c r="I15" s="17">
        <f t="shared" ca="1" si="8"/>
        <v>9.9818121680345726</v>
      </c>
      <c r="J15" s="17">
        <f t="shared" ca="1" si="9"/>
        <v>9.9818121680360221</v>
      </c>
      <c r="K15" s="17">
        <f t="shared" ca="1" si="10"/>
        <v>9.9818121680381005</v>
      </c>
      <c r="L15" s="17">
        <f t="shared" ca="1" si="11"/>
        <v>9.9818121680407135</v>
      </c>
      <c r="M15" s="17">
        <f t="shared" ca="1" si="12"/>
        <v>9.9818121680437688</v>
      </c>
      <c r="N15" s="17">
        <f t="shared" ca="1" si="13"/>
        <v>9.9818121680471794</v>
      </c>
      <c r="O15" s="17">
        <f t="shared" ca="1" si="14"/>
        <v>9.9818121680520129</v>
      </c>
      <c r="P15" s="17">
        <f t="shared" ca="1" si="15"/>
        <v>9.9818121680608609</v>
      </c>
      <c r="Q15" s="17">
        <f t="shared" ca="1" si="16"/>
        <v>9.9818121680767486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>
        <f t="shared" ca="1" si="5"/>
        <v>9.9818121680884833</v>
      </c>
      <c r="AJ15" s="17">
        <f t="shared" ca="1" si="17"/>
        <v>9.9818121680892347</v>
      </c>
      <c r="AK15" s="17">
        <f t="shared" ca="1" si="18"/>
        <v>9.9818121680906859</v>
      </c>
      <c r="AL15" s="17">
        <f t="shared" ca="1" si="19"/>
        <v>9.9818121680927643</v>
      </c>
      <c r="AM15" s="17">
        <f t="shared" ca="1" si="20"/>
        <v>9.9818121680953791</v>
      </c>
      <c r="AN15" s="17">
        <f t="shared" ca="1" si="21"/>
        <v>9.9818121680984362</v>
      </c>
      <c r="AO15" s="17">
        <f t="shared" ca="1" si="22"/>
        <v>9.9818121681018486</v>
      </c>
      <c r="AP15" s="17">
        <f t="shared" ca="1" si="23"/>
        <v>9.981812168106682</v>
      </c>
      <c r="AQ15" s="17">
        <f t="shared" ca="1" si="24"/>
        <v>9.9818121681155301</v>
      </c>
      <c r="AR15" s="17">
        <f t="shared" ca="1" si="25"/>
        <v>9.9818121681314178</v>
      </c>
    </row>
    <row r="16" spans="1:44" x14ac:dyDescent="0.3">
      <c r="G16" s="1">
        <v>7</v>
      </c>
      <c r="H16" s="17">
        <f t="shared" ca="1" si="7"/>
        <v>9.9818121677708636</v>
      </c>
      <c r="I16" s="17">
        <f t="shared" ca="1" si="8"/>
        <v>9.9818121677718548</v>
      </c>
      <c r="J16" s="17">
        <f t="shared" ca="1" si="9"/>
        <v>9.9818121677737874</v>
      </c>
      <c r="K16" s="17">
        <f t="shared" ca="1" si="10"/>
        <v>9.9818121677765923</v>
      </c>
      <c r="L16" s="17">
        <f t="shared" ca="1" si="11"/>
        <v>9.9818121677801805</v>
      </c>
      <c r="M16" s="17">
        <f t="shared" ca="1" si="12"/>
        <v>9.9818121677844651</v>
      </c>
      <c r="N16" s="17">
        <f t="shared" ca="1" si="13"/>
        <v>9.9818121677893572</v>
      </c>
      <c r="O16" s="17">
        <f t="shared" ca="1" si="14"/>
        <v>9.9818121677952814</v>
      </c>
      <c r="P16" s="17">
        <f t="shared" ca="1" si="15"/>
        <v>9.9818121678034881</v>
      </c>
      <c r="Q16" s="17">
        <f t="shared" ca="1" si="16"/>
        <v>9.981812167815713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>
        <f t="shared" ca="1" si="5"/>
        <v>9.9818121678255238</v>
      </c>
      <c r="AJ16" s="17">
        <f t="shared" ca="1" si="17"/>
        <v>9.981812167826515</v>
      </c>
      <c r="AK16" s="17">
        <f t="shared" ca="1" si="18"/>
        <v>9.9818121678284495</v>
      </c>
      <c r="AL16" s="17">
        <f t="shared" ca="1" si="19"/>
        <v>9.9818121678312561</v>
      </c>
      <c r="AM16" s="17">
        <f t="shared" ca="1" si="20"/>
        <v>9.9818121678348479</v>
      </c>
      <c r="AN16" s="17">
        <f t="shared" ca="1" si="21"/>
        <v>9.9818121678391307</v>
      </c>
      <c r="AO16" s="17">
        <f t="shared" ca="1" si="22"/>
        <v>9.9818121678440264</v>
      </c>
      <c r="AP16" s="17">
        <f t="shared" ca="1" si="23"/>
        <v>9.9818121678499523</v>
      </c>
      <c r="AQ16" s="17">
        <f t="shared" ca="1" si="24"/>
        <v>9.9818121678581608</v>
      </c>
      <c r="AR16" s="17">
        <f t="shared" ca="1" si="25"/>
        <v>9.9818121678703857</v>
      </c>
    </row>
    <row r="17" spans="7:44" x14ac:dyDescent="0.3">
      <c r="G17" s="1">
        <v>8</v>
      </c>
      <c r="H17" s="17">
        <f t="shared" ca="1" si="7"/>
        <v>9.9818121675286715</v>
      </c>
      <c r="I17" s="17">
        <f t="shared" ca="1" si="8"/>
        <v>9.9818121675299007</v>
      </c>
      <c r="J17" s="17">
        <f t="shared" ca="1" si="9"/>
        <v>9.9818121675323113</v>
      </c>
      <c r="K17" s="17">
        <f t="shared" ca="1" si="10"/>
        <v>9.981812167535832</v>
      </c>
      <c r="L17" s="17">
        <f t="shared" ca="1" si="11"/>
        <v>9.9818121675403866</v>
      </c>
      <c r="M17" s="17">
        <f t="shared" ca="1" si="12"/>
        <v>9.9818121675458844</v>
      </c>
      <c r="N17" s="17">
        <f t="shared" ca="1" si="13"/>
        <v>9.9818121675522455</v>
      </c>
      <c r="O17" s="17">
        <f t="shared" ca="1" si="14"/>
        <v>9.981812167559605</v>
      </c>
      <c r="P17" s="17">
        <f t="shared" ca="1" si="15"/>
        <v>9.9818121675685223</v>
      </c>
      <c r="Q17" s="17">
        <f t="shared" ca="1" si="16"/>
        <v>9.9818121675799159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>
        <f t="shared" ca="1" si="5"/>
        <v>9.98181216758333</v>
      </c>
      <c r="AJ17" s="17">
        <f t="shared" ca="1" si="17"/>
        <v>9.9818121675845592</v>
      </c>
      <c r="AK17" s="17">
        <f t="shared" ca="1" si="18"/>
        <v>9.9818121675869698</v>
      </c>
      <c r="AL17" s="17">
        <f t="shared" ca="1" si="19"/>
        <v>9.9818121675904941</v>
      </c>
      <c r="AM17" s="17">
        <f t="shared" ca="1" si="20"/>
        <v>9.9818121675950504</v>
      </c>
      <c r="AN17" s="17">
        <f t="shared" ca="1" si="21"/>
        <v>9.9818121676005518</v>
      </c>
      <c r="AO17" s="17">
        <f t="shared" ca="1" si="22"/>
        <v>9.9818121676069147</v>
      </c>
      <c r="AP17" s="17">
        <f t="shared" ca="1" si="23"/>
        <v>9.9818121676142759</v>
      </c>
      <c r="AQ17" s="17">
        <f t="shared" ca="1" si="24"/>
        <v>9.981812167623195</v>
      </c>
      <c r="AR17" s="17">
        <f t="shared" ca="1" si="25"/>
        <v>9.9818121676345886</v>
      </c>
    </row>
    <row r="18" spans="7:44" x14ac:dyDescent="0.3">
      <c r="G18" s="1">
        <v>9</v>
      </c>
      <c r="H18" s="17">
        <f t="shared" ca="1" si="7"/>
        <v>9.9818121673094478</v>
      </c>
      <c r="I18" s="17">
        <f t="shared" ca="1" si="8"/>
        <v>9.981812167310899</v>
      </c>
      <c r="J18" s="17">
        <f t="shared" ca="1" si="9"/>
        <v>9.981812167313759</v>
      </c>
      <c r="K18" s="17">
        <f t="shared" ca="1" si="10"/>
        <v>9.9818121673179583</v>
      </c>
      <c r="L18" s="17">
        <f t="shared" ca="1" si="11"/>
        <v>9.9818121673234224</v>
      </c>
      <c r="M18" s="17">
        <f t="shared" ca="1" si="12"/>
        <v>9.9818121673300695</v>
      </c>
      <c r="N18" s="17">
        <f t="shared" ca="1" si="13"/>
        <v>9.9818121673378215</v>
      </c>
      <c r="O18" s="17">
        <f t="shared" ca="1" si="14"/>
        <v>9.9818121673466891</v>
      </c>
      <c r="P18" s="17">
        <f t="shared" ca="1" si="15"/>
        <v>9.9818121673568978</v>
      </c>
      <c r="Q18" s="17">
        <f t="shared" ca="1" si="16"/>
        <v>9.9818121673688935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>
        <f t="shared" ca="1" si="5"/>
        <v>9.9818121673641045</v>
      </c>
      <c r="AJ18" s="17">
        <f t="shared" ca="1" si="17"/>
        <v>9.9818121673655593</v>
      </c>
      <c r="AK18" s="17">
        <f t="shared" ca="1" si="18"/>
        <v>9.9818121673684193</v>
      </c>
      <c r="AL18" s="17">
        <f t="shared" ca="1" si="19"/>
        <v>9.9818121673726203</v>
      </c>
      <c r="AM18" s="17">
        <f t="shared" ca="1" si="20"/>
        <v>9.981812167378088</v>
      </c>
      <c r="AN18" s="17">
        <f t="shared" ca="1" si="21"/>
        <v>9.9818121673847386</v>
      </c>
      <c r="AO18" s="17">
        <f t="shared" ca="1" si="22"/>
        <v>9.9818121673924907</v>
      </c>
      <c r="AP18" s="17">
        <f t="shared" ca="1" si="23"/>
        <v>9.9818121674013618</v>
      </c>
      <c r="AQ18" s="17">
        <f t="shared" ca="1" si="24"/>
        <v>9.9818121674115723</v>
      </c>
      <c r="AR18" s="17">
        <f t="shared" ca="1" si="25"/>
        <v>9.9818121674235698</v>
      </c>
    </row>
    <row r="19" spans="7:44" x14ac:dyDescent="0.3">
      <c r="G19" s="1">
        <v>10</v>
      </c>
      <c r="H19" s="17">
        <f t="shared" ca="1" si="7"/>
        <v>9.9818121671166455</v>
      </c>
      <c r="I19" s="17">
        <f t="shared" ca="1" si="8"/>
        <v>9.9818121671182993</v>
      </c>
      <c r="J19" s="17">
        <f t="shared" ca="1" si="9"/>
        <v>9.9818121671215625</v>
      </c>
      <c r="K19" s="17">
        <f t="shared" ca="1" si="10"/>
        <v>9.9818121671263729</v>
      </c>
      <c r="L19" s="17">
        <f t="shared" ca="1" si="11"/>
        <v>9.9818121671326576</v>
      </c>
      <c r="M19" s="17">
        <f t="shared" ca="1" si="12"/>
        <v>9.9818121671403404</v>
      </c>
      <c r="N19" s="17">
        <f t="shared" ca="1" si="13"/>
        <v>9.9818121671493465</v>
      </c>
      <c r="O19" s="17">
        <f t="shared" ca="1" si="14"/>
        <v>9.9818121671596405</v>
      </c>
      <c r="P19" s="17">
        <f t="shared" ca="1" si="15"/>
        <v>9.9818121671712863</v>
      </c>
      <c r="Q19" s="17">
        <f t="shared" ca="1" si="16"/>
        <v>9.9818121671844775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>
        <f t="shared" ca="1" si="5"/>
        <v>9.981812167171304</v>
      </c>
      <c r="AJ19" s="17">
        <f t="shared" ca="1" si="17"/>
        <v>9.9818121671729578</v>
      </c>
      <c r="AK19" s="17">
        <f t="shared" ca="1" si="18"/>
        <v>9.981812167176221</v>
      </c>
      <c r="AL19" s="17">
        <f t="shared" ca="1" si="19"/>
        <v>9.9818121671810349</v>
      </c>
      <c r="AM19" s="17">
        <f t="shared" ca="1" si="20"/>
        <v>9.9818121671873232</v>
      </c>
      <c r="AN19" s="17">
        <f t="shared" ca="1" si="21"/>
        <v>9.9818121671950095</v>
      </c>
      <c r="AO19" s="17">
        <f t="shared" ca="1" si="22"/>
        <v>9.9818121672040192</v>
      </c>
      <c r="AP19" s="17">
        <f t="shared" ca="1" si="23"/>
        <v>9.981812167214315</v>
      </c>
      <c r="AQ19" s="17">
        <f t="shared" ca="1" si="24"/>
        <v>9.9818121672259608</v>
      </c>
      <c r="AR19" s="17">
        <f t="shared" ca="1" si="25"/>
        <v>9.9818121672391555</v>
      </c>
    </row>
    <row r="20" spans="7:44" x14ac:dyDescent="0.3">
      <c r="G20" s="1">
        <v>11</v>
      </c>
      <c r="H20" s="17">
        <f t="shared" ca="1" si="7"/>
        <v>9.9818121669538584</v>
      </c>
      <c r="I20" s="17">
        <f t="shared" ca="1" si="8"/>
        <v>9.9818121669556827</v>
      </c>
      <c r="J20" s="17">
        <f t="shared" ca="1" si="9"/>
        <v>9.9818121669592905</v>
      </c>
      <c r="K20" s="17">
        <f t="shared" ca="1" si="10"/>
        <v>9.9818121669646214</v>
      </c>
      <c r="L20" s="17">
        <f t="shared" ca="1" si="11"/>
        <v>9.9818121669716078</v>
      </c>
      <c r="M20" s="17">
        <f t="shared" ca="1" si="12"/>
        <v>9.9818121669801787</v>
      </c>
      <c r="N20" s="17">
        <f t="shared" ca="1" si="13"/>
        <v>9.9818121669902595</v>
      </c>
      <c r="O20" s="17">
        <f t="shared" ca="1" si="14"/>
        <v>9.9818121670018005</v>
      </c>
      <c r="P20" s="17">
        <f t="shared" ca="1" si="15"/>
        <v>9.981812167014791</v>
      </c>
      <c r="Q20" s="17">
        <f t="shared" ca="1" si="16"/>
        <v>9.9818121670292967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>
        <f t="shared" ca="1" si="5"/>
        <v>9.9818121670085116</v>
      </c>
      <c r="AJ20" s="17">
        <f t="shared" ca="1" si="17"/>
        <v>9.9818121670103377</v>
      </c>
      <c r="AK20" s="17">
        <f t="shared" ca="1" si="18"/>
        <v>9.981812167013949</v>
      </c>
      <c r="AL20" s="17">
        <f t="shared" ca="1" si="19"/>
        <v>9.9818121670192816</v>
      </c>
      <c r="AM20" s="17">
        <f t="shared" ca="1" si="20"/>
        <v>9.9818121670262734</v>
      </c>
      <c r="AN20" s="17">
        <f t="shared" ca="1" si="21"/>
        <v>9.9818121670348496</v>
      </c>
      <c r="AO20" s="17">
        <f t="shared" ca="1" si="22"/>
        <v>9.9818121670449358</v>
      </c>
      <c r="AP20" s="17">
        <f t="shared" ca="1" si="23"/>
        <v>9.9818121670564786</v>
      </c>
      <c r="AQ20" s="17">
        <f t="shared" ca="1" si="24"/>
        <v>9.9818121670694726</v>
      </c>
      <c r="AR20" s="17">
        <f t="shared" ca="1" si="25"/>
        <v>9.9818121670839801</v>
      </c>
    </row>
    <row r="21" spans="7:44" x14ac:dyDescent="0.3">
      <c r="G21" s="1">
        <v>12</v>
      </c>
      <c r="H21" s="17">
        <f t="shared" ca="1" si="7"/>
        <v>9.9818121668242679</v>
      </c>
      <c r="I21" s="17">
        <f t="shared" ca="1" si="8"/>
        <v>9.981812166826229</v>
      </c>
      <c r="J21" s="17">
        <f t="shared" ca="1" si="9"/>
        <v>9.9818121668301121</v>
      </c>
      <c r="K21" s="17">
        <f t="shared" ca="1" si="10"/>
        <v>9.9818121668358586</v>
      </c>
      <c r="L21" s="17">
        <f t="shared" ca="1" si="11"/>
        <v>9.9818121668434063</v>
      </c>
      <c r="M21" s="17">
        <f t="shared" ca="1" si="12"/>
        <v>9.9818121668526896</v>
      </c>
      <c r="N21" s="17">
        <f t="shared" ca="1" si="13"/>
        <v>9.9818121668636355</v>
      </c>
      <c r="O21" s="17">
        <f t="shared" ca="1" si="14"/>
        <v>9.9818121668761837</v>
      </c>
      <c r="P21" s="17">
        <f t="shared" ca="1" si="15"/>
        <v>9.9818121668902986</v>
      </c>
      <c r="Q21" s="17">
        <f t="shared" ca="1" si="16"/>
        <v>9.9818121669059803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>
        <f t="shared" ca="1" si="5"/>
        <v>9.9818121668789157</v>
      </c>
      <c r="AJ21" s="17">
        <f t="shared" ca="1" si="17"/>
        <v>9.9818121668808786</v>
      </c>
      <c r="AK21" s="17">
        <f t="shared" ca="1" si="18"/>
        <v>9.9818121668847652</v>
      </c>
      <c r="AL21" s="17">
        <f t="shared" ca="1" si="19"/>
        <v>9.9818121668905171</v>
      </c>
      <c r="AM21" s="17">
        <f t="shared" ca="1" si="20"/>
        <v>9.9818121668980719</v>
      </c>
      <c r="AN21" s="17">
        <f t="shared" ca="1" si="21"/>
        <v>9.9818121669073605</v>
      </c>
      <c r="AO21" s="17">
        <f t="shared" ca="1" si="22"/>
        <v>9.9818121669183135</v>
      </c>
      <c r="AP21" s="17">
        <f t="shared" ca="1" si="23"/>
        <v>9.981812166930867</v>
      </c>
      <c r="AQ21" s="17">
        <f t="shared" ca="1" si="24"/>
        <v>9.9818121669449837</v>
      </c>
      <c r="AR21" s="17">
        <f t="shared" ca="1" si="25"/>
        <v>9.9818121669606672</v>
      </c>
    </row>
    <row r="22" spans="7:44" x14ac:dyDescent="0.3">
      <c r="G22" s="1">
        <v>13</v>
      </c>
      <c r="H22" s="17">
        <f t="shared" ca="1" si="7"/>
        <v>9.9818121667303892</v>
      </c>
      <c r="I22" s="17">
        <f t="shared" ca="1" si="8"/>
        <v>9.981812166732448</v>
      </c>
      <c r="J22" s="17">
        <f t="shared" ca="1" si="9"/>
        <v>9.9818121667365265</v>
      </c>
      <c r="K22" s="17">
        <f t="shared" ca="1" si="10"/>
        <v>9.981812166742575</v>
      </c>
      <c r="L22" s="17">
        <f t="shared" ca="1" si="11"/>
        <v>9.9818121667505295</v>
      </c>
      <c r="M22" s="17">
        <f t="shared" ca="1" si="12"/>
        <v>9.9818121667603279</v>
      </c>
      <c r="N22" s="17">
        <f t="shared" ca="1" si="13"/>
        <v>9.9818121667718991</v>
      </c>
      <c r="O22" s="17">
        <f t="shared" ca="1" si="14"/>
        <v>9.9818121667851827</v>
      </c>
      <c r="P22" s="17">
        <f t="shared" ca="1" si="15"/>
        <v>9.9818121668001289</v>
      </c>
      <c r="Q22" s="17">
        <f t="shared" ca="1" si="16"/>
        <v>9.9818121668167095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>
        <f t="shared" ca="1" si="5"/>
        <v>9.9818121667850281</v>
      </c>
      <c r="AJ22" s="17">
        <f t="shared" ca="1" si="17"/>
        <v>9.9818121667870923</v>
      </c>
      <c r="AK22" s="17">
        <f t="shared" ca="1" si="18"/>
        <v>9.9818121667911779</v>
      </c>
      <c r="AL22" s="17">
        <f t="shared" ca="1" si="19"/>
        <v>9.9818121667972335</v>
      </c>
      <c r="AM22" s="17">
        <f t="shared" ca="1" si="20"/>
        <v>9.9818121668051951</v>
      </c>
      <c r="AN22" s="17">
        <f t="shared" ca="1" si="21"/>
        <v>9.9818121668150006</v>
      </c>
      <c r="AO22" s="17">
        <f t="shared" ca="1" si="22"/>
        <v>9.9818121668265807</v>
      </c>
      <c r="AP22" s="17">
        <f t="shared" ca="1" si="23"/>
        <v>9.9818121668398714</v>
      </c>
      <c r="AQ22" s="17">
        <f t="shared" ca="1" si="24"/>
        <v>9.981812166854823</v>
      </c>
      <c r="AR22" s="17">
        <f t="shared" ca="1" si="25"/>
        <v>9.981812166871407</v>
      </c>
    </row>
    <row r="23" spans="7:44" x14ac:dyDescent="0.3">
      <c r="G23" s="1">
        <v>14</v>
      </c>
      <c r="H23" s="17">
        <f t="shared" ca="1" si="7"/>
        <v>9.9818121666739312</v>
      </c>
      <c r="I23" s="17">
        <f t="shared" ca="1" si="8"/>
        <v>9.9818121666760469</v>
      </c>
      <c r="J23" s="17">
        <f t="shared" ca="1" si="9"/>
        <v>9.9818121666802426</v>
      </c>
      <c r="K23" s="17">
        <f t="shared" ca="1" si="10"/>
        <v>9.981812166686467</v>
      </c>
      <c r="L23" s="17">
        <f t="shared" ca="1" si="11"/>
        <v>9.9818121666946613</v>
      </c>
      <c r="M23" s="17">
        <f t="shared" ca="1" si="12"/>
        <v>9.9818121667047635</v>
      </c>
      <c r="N23" s="17">
        <f t="shared" ca="1" si="13"/>
        <v>9.9818121667167077</v>
      </c>
      <c r="O23" s="17">
        <f t="shared" ca="1" si="14"/>
        <v>9.98181216673043</v>
      </c>
      <c r="P23" s="17">
        <f t="shared" ca="1" si="15"/>
        <v>9.981812166745879</v>
      </c>
      <c r="Q23" s="17">
        <f t="shared" ca="1" si="16"/>
        <v>9.981812166763012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>
        <f t="shared" ca="1" si="5"/>
        <v>9.9818121667285613</v>
      </c>
      <c r="AJ23" s="17">
        <f t="shared" ca="1" si="17"/>
        <v>9.9818121667306841</v>
      </c>
      <c r="AK23" s="17">
        <f t="shared" ca="1" si="18"/>
        <v>9.9818121667348869</v>
      </c>
      <c r="AL23" s="17">
        <f t="shared" ca="1" si="19"/>
        <v>9.9818121667411219</v>
      </c>
      <c r="AM23" s="17">
        <f t="shared" ca="1" si="20"/>
        <v>9.9818121667493251</v>
      </c>
      <c r="AN23" s="17">
        <f t="shared" ca="1" si="21"/>
        <v>9.9818121667594397</v>
      </c>
      <c r="AO23" s="17">
        <f t="shared" ca="1" si="22"/>
        <v>9.9818121667713928</v>
      </c>
      <c r="AP23" s="17">
        <f t="shared" ca="1" si="23"/>
        <v>9.9818121667851258</v>
      </c>
      <c r="AQ23" s="17">
        <f t="shared" ca="1" si="24"/>
        <v>9.9818121668005837</v>
      </c>
      <c r="AR23" s="17">
        <f t="shared" ca="1" si="25"/>
        <v>9.9818121668177202</v>
      </c>
    </row>
    <row r="24" spans="7:44" x14ac:dyDescent="0.3">
      <c r="G24" s="1">
        <v>15</v>
      </c>
      <c r="H24" s="17">
        <f ca="1">(b*(H23+I24)+d*H25)/(2*b+d)</f>
        <v>9.9818121666557396</v>
      </c>
      <c r="I24" s="17">
        <f t="shared" ref="I24:P24" ca="1" si="26">(b*(I23+H24+J24)+d*I25)/(3*b+d)</f>
        <v>9.9818121666578712</v>
      </c>
      <c r="J24" s="17">
        <f t="shared" ca="1" si="26"/>
        <v>9.9818121666620954</v>
      </c>
      <c r="K24" s="17">
        <f t="shared" ca="1" si="26"/>
        <v>9.9818121666683695</v>
      </c>
      <c r="L24" s="17">
        <f t="shared" ca="1" si="26"/>
        <v>9.9818121666766313</v>
      </c>
      <c r="M24" s="17">
        <f t="shared" ca="1" si="26"/>
        <v>9.9818121666868205</v>
      </c>
      <c r="N24" s="17">
        <f t="shared" ca="1" si="26"/>
        <v>9.9818121666988731</v>
      </c>
      <c r="O24" s="17">
        <f t="shared" ca="1" si="26"/>
        <v>9.9818121667127286</v>
      </c>
      <c r="P24" s="17">
        <f t="shared" ca="1" si="26"/>
        <v>9.9818121667283339</v>
      </c>
      <c r="Q24" s="17">
        <f ca="1">(b*(Q23+P24)+d*Q25)/(2*b+d)</f>
        <v>9.9818121667456428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>
        <f ca="1">(b*(AI23+AJ24)+d*AI25)/(2*b+d)</f>
        <v>9.9818121667103572</v>
      </c>
      <c r="AJ24" s="17">
        <f t="shared" ref="AJ24:AQ24" ca="1" si="27">(b*(AJ23+AI24+AK24)+d*AJ25)/(3*b+d)</f>
        <v>9.9818121667124959</v>
      </c>
      <c r="AK24" s="17">
        <f t="shared" ca="1" si="27"/>
        <v>9.9818121667167343</v>
      </c>
      <c r="AL24" s="17">
        <f t="shared" ca="1" si="27"/>
        <v>9.9818121667230209</v>
      </c>
      <c r="AM24" s="17">
        <f t="shared" ca="1" si="27"/>
        <v>9.9818121667312969</v>
      </c>
      <c r="AN24" s="17">
        <f t="shared" ca="1" si="27"/>
        <v>9.9818121667414985</v>
      </c>
      <c r="AO24" s="17">
        <f t="shared" ca="1" si="27"/>
        <v>9.9818121667535653</v>
      </c>
      <c r="AP24" s="17">
        <f t="shared" ca="1" si="27"/>
        <v>9.9818121667674351</v>
      </c>
      <c r="AQ24" s="17">
        <f t="shared" ca="1" si="27"/>
        <v>9.9818121667830511</v>
      </c>
      <c r="AR24" s="17">
        <f ca="1">(b*(AR23+AQ24)+d*AR25)/(2*b+d)</f>
        <v>9.9818121668003688</v>
      </c>
    </row>
    <row r="25" spans="7:44" x14ac:dyDescent="0.3">
      <c r="G25" s="1">
        <v>1</v>
      </c>
      <c r="H25" s="18">
        <f ca="1">(d*(H26+I25)+b*H24)/(2*d+b)</f>
        <v>9.9818121628776098</v>
      </c>
      <c r="I25" s="18">
        <f t="shared" ref="I25:P25" ca="1" si="28">(d*(H25+J25+I26)+b*I24)/(3*d+b)</f>
        <v>9.9818121628474863</v>
      </c>
      <c r="J25" s="18">
        <f t="shared" ca="1" si="28"/>
        <v>9.9818121627849639</v>
      </c>
      <c r="K25" s="18">
        <f t="shared" ca="1" si="28"/>
        <v>9.9818121626852392</v>
      </c>
      <c r="L25" s="18">
        <f t="shared" ca="1" si="28"/>
        <v>9.9818121625405691</v>
      </c>
      <c r="M25" s="18">
        <f t="shared" ca="1" si="28"/>
        <v>9.9818121623401463</v>
      </c>
      <c r="N25" s="18">
        <f t="shared" ca="1" si="28"/>
        <v>9.981812162071579</v>
      </c>
      <c r="O25" s="18">
        <f t="shared" ca="1" si="28"/>
        <v>9.9818121617282323</v>
      </c>
      <c r="P25" s="18">
        <f t="shared" ca="1" si="28"/>
        <v>9.9818121613338562</v>
      </c>
      <c r="Q25" s="18">
        <f ca="1">(d*(Q26+P25)+b*Q24)/(2*d+b)</f>
        <v>9.9818121610058181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8">
        <f ca="1">(d*(AI26+AJ25)+b*AI24)/(2*d+b)</f>
        <v>9.9818121610743802</v>
      </c>
      <c r="AJ25" s="18">
        <f t="shared" ref="AJ25:AQ25" ca="1" si="29">(d*(AI25+AK25+AJ26)+b*AJ24)/(3*d+b)</f>
        <v>9.9818121614263511</v>
      </c>
      <c r="AK25" s="18">
        <f t="shared" ca="1" si="29"/>
        <v>9.9818121618422335</v>
      </c>
      <c r="AL25" s="18">
        <f t="shared" ca="1" si="29"/>
        <v>9.9818121622070102</v>
      </c>
      <c r="AM25" s="18">
        <f t="shared" ca="1" si="29"/>
        <v>9.9818121624977536</v>
      </c>
      <c r="AN25" s="18">
        <f t="shared" ca="1" si="29"/>
        <v>9.9818121627212477</v>
      </c>
      <c r="AO25" s="18">
        <f t="shared" ca="1" si="29"/>
        <v>9.9818121628898115</v>
      </c>
      <c r="AP25" s="18">
        <f t="shared" ca="1" si="29"/>
        <v>9.9818121630141228</v>
      </c>
      <c r="AQ25" s="18">
        <f t="shared" ca="1" si="29"/>
        <v>9.9818121631018251</v>
      </c>
      <c r="AR25" s="18">
        <f ca="1">(d*(AR26+AQ25)+b*AR24)/(2*d+b)</f>
        <v>9.9818121631576986</v>
      </c>
    </row>
    <row r="26" spans="7:44" x14ac:dyDescent="0.3">
      <c r="G26" s="1">
        <v>2</v>
      </c>
      <c r="H26" s="18">
        <f ca="1">(H25+I26+H27)/3</f>
        <v>9.9814351154073204</v>
      </c>
      <c r="I26" s="18">
        <f t="shared" ref="I26" ca="1" si="30">(I25+J26+H26+I27)/4</f>
        <v>9.9814318962916975</v>
      </c>
      <c r="J26" s="18">
        <f t="shared" ref="J26" ca="1" si="31">(J25+K26+I26+J27)/4</f>
        <v>9.9814252352280128</v>
      </c>
      <c r="K26" s="18">
        <f t="shared" ref="K26" ca="1" si="32">(K25+L26+J26+K27)/4</f>
        <v>9.9814146566886244</v>
      </c>
      <c r="L26" s="18">
        <f t="shared" ref="L26" ca="1" si="33">(L25+M26+K26+L27)/4</f>
        <v>9.9813993941035868</v>
      </c>
      <c r="M26" s="18">
        <f t="shared" ref="M26" ca="1" si="34">(M25+N26+L26+M27)/4</f>
        <v>9.9813783754829331</v>
      </c>
      <c r="N26" s="18">
        <f t="shared" ref="N26" ca="1" si="35">(N25+O26+M26+N27)/4</f>
        <v>9.9813503701153472</v>
      </c>
      <c r="O26" s="18">
        <f t="shared" ref="O26" ca="1" si="36">(O25+P26+N26+O27)/4</f>
        <v>9.9813147218557283</v>
      </c>
      <c r="P26" s="18">
        <f t="shared" ref="P26" ca="1" si="37">(P25+Q26+O26+P27)/4</f>
        <v>9.9812738062379829</v>
      </c>
      <c r="Q26" s="18">
        <f t="shared" ref="Q26:Q27" ca="1" si="38">(Q25+P26+Q27)/3</f>
        <v>9.9812393409874787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8">
        <f t="shared" ref="AI26:AI27" ca="1" si="39">(AI25+AJ26+AI27)/3</f>
        <v>9.9812497048196533</v>
      </c>
      <c r="AJ26" s="18">
        <f t="shared" ref="AJ26:AJ28" ca="1" si="40">(AJ25+AK26+AI26+AJ27)/4</f>
        <v>9.9812846175451284</v>
      </c>
      <c r="AK26" s="18">
        <f t="shared" ref="AK26:AK28" ca="1" si="41">(AK25+AL26+AJ26+AK27)/4</f>
        <v>9.9813256992840813</v>
      </c>
      <c r="AL26" s="18">
        <f t="shared" ref="AL26:AL28" ca="1" si="42">(AL25+AM26+AK26+AL27)/4</f>
        <v>9.9813614760644818</v>
      </c>
      <c r="AM26" s="18">
        <f t="shared" ref="AM26:AM28" ca="1" si="43">(AM25+AN26+AL26+AM27)/4</f>
        <v>9.9813896658649846</v>
      </c>
      <c r="AN26" s="18">
        <f t="shared" ref="AN26:AN28" ca="1" si="44">(AN25+AO26+AM26+AN27)/4</f>
        <v>9.9814109521135812</v>
      </c>
      <c r="AO26" s="18">
        <f t="shared" ref="AO26:AO28" ca="1" si="45">(AO25+AP26+AN26+AO27)/4</f>
        <v>9.981426570245997</v>
      </c>
      <c r="AP26" s="18">
        <f t="shared" ref="AP26:AP28" ca="1" si="46">(AP25+AQ26+AO26+AP27)/4</f>
        <v>9.9814375922071612</v>
      </c>
      <c r="AQ26" s="18">
        <f t="shared" ref="AQ26:AQ28" ca="1" si="47">(AQ25+AR26+AP26+AQ27)/4</f>
        <v>9.9814447863274438</v>
      </c>
      <c r="AR26" s="18">
        <f t="shared" ref="AR26:AR43" ca="1" si="48">(AR25+AQ26+AR27)/3</f>
        <v>9.9814486342155337</v>
      </c>
    </row>
    <row r="27" spans="7:44" x14ac:dyDescent="0.3">
      <c r="G27" s="1">
        <v>3</v>
      </c>
      <c r="H27" s="18">
        <f t="shared" ref="H27:H43" ca="1" si="49">(H26+I27+H28)/3</f>
        <v>9.9810635782044272</v>
      </c>
      <c r="I27" s="18">
        <f t="shared" ref="I27:I43" ca="1" si="50">(I26+J27+H27+I28)/4</f>
        <v>9.9810573889156196</v>
      </c>
      <c r="J27" s="18">
        <f t="shared" ref="J27:J43" ca="1" si="51">(J26+K27+I27+J28)/4</f>
        <v>9.9810445898235294</v>
      </c>
      <c r="K27" s="18">
        <f t="shared" ref="K27:K43" ca="1" si="52">(K26+L27+J27+K28)/4</f>
        <v>9.9810242716260387</v>
      </c>
      <c r="L27" s="18">
        <f t="shared" ref="L27:L43" ca="1" si="53">(L26+M27+K27+L28)/4</f>
        <v>9.9809949208161619</v>
      </c>
      <c r="M27" s="18">
        <f t="shared" ref="M27:M43" ca="1" si="54">(M26+N27+L27+M28)/4</f>
        <v>9.9809542538584743</v>
      </c>
      <c r="N27" s="18">
        <f t="shared" ref="N27:N43" ca="1" si="55">(N26+O27+M27+N28)/4</f>
        <v>9.9808990838548848</v>
      </c>
      <c r="O27" s="18">
        <f t="shared" ref="O27:O43" ca="1" si="56">(O26+P27+N27+O28)/4</f>
        <v>9.9808256442323682</v>
      </c>
      <c r="P27" s="18">
        <f t="shared" ref="P27:P43" ca="1" si="57">(P26+Q27+O27+P28)/4</f>
        <v>9.9807323549478699</v>
      </c>
      <c r="Q27" s="18">
        <f t="shared" ca="1" si="38"/>
        <v>9.9806344459958378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8">
        <f t="shared" ca="1" si="39"/>
        <v>9.9806557534985814</v>
      </c>
      <c r="AJ27" s="18">
        <f t="shared" ca="1" si="40"/>
        <v>9.9807540394584766</v>
      </c>
      <c r="AK27" s="18">
        <f t="shared" ca="1" si="41"/>
        <v>9.9808474143747361</v>
      </c>
      <c r="AL27" s="18">
        <f t="shared" ca="1" si="42"/>
        <v>9.9809210429478679</v>
      </c>
      <c r="AM27" s="18">
        <f t="shared" ca="1" si="43"/>
        <v>9.9809765829081627</v>
      </c>
      <c r="AN27" s="18">
        <f t="shared" ca="1" si="44"/>
        <v>9.9810178043875908</v>
      </c>
      <c r="AO27" s="18">
        <f t="shared" ca="1" si="45"/>
        <v>9.9810478851190627</v>
      </c>
      <c r="AP27" s="18">
        <f t="shared" ca="1" si="46"/>
        <v>9.9810691029232927</v>
      </c>
      <c r="AQ27" s="18">
        <f t="shared" ca="1" si="47"/>
        <v>9.9810829735069291</v>
      </c>
      <c r="AR27" s="18">
        <f t="shared" ca="1" si="48"/>
        <v>9.981090417967037</v>
      </c>
    </row>
    <row r="28" spans="7:44" x14ac:dyDescent="0.3">
      <c r="G28" s="1">
        <v>4</v>
      </c>
      <c r="H28" s="18">
        <f t="shared" ca="1" si="49"/>
        <v>9.9807020153560817</v>
      </c>
      <c r="I28" s="18">
        <f t="shared" ca="1" si="50"/>
        <v>9.9806933200316301</v>
      </c>
      <c r="J28" s="18">
        <f t="shared" ca="1" si="51"/>
        <v>9.9806753698792203</v>
      </c>
      <c r="K28" s="18">
        <f t="shared" ca="1" si="52"/>
        <v>9.9806469427915534</v>
      </c>
      <c r="L28" s="18">
        <f t="shared" ca="1" si="53"/>
        <v>9.9806059530159086</v>
      </c>
      <c r="M28" s="18">
        <f t="shared" ca="1" si="54"/>
        <v>9.980549052069545</v>
      </c>
      <c r="N28" s="18">
        <f t="shared" ca="1" si="55"/>
        <v>9.9804707918815652</v>
      </c>
      <c r="O28" s="18">
        <f t="shared" ca="1" si="56"/>
        <v>9.9803615519782856</v>
      </c>
      <c r="P28" s="18">
        <f t="shared" ca="1" si="57"/>
        <v>9.980201183216165</v>
      </c>
      <c r="Q28" s="18">
        <f ca="1">(Q27+P28+Q29+R28)/4</f>
        <v>9.9799354509799976</v>
      </c>
      <c r="R28" s="18">
        <f ca="1">(Q28+S28+R29)/3</f>
        <v>9.9793762635249532</v>
      </c>
      <c r="S28" s="18">
        <f t="shared" ref="S28:AH28" ca="1" si="58">(R28+T28+S29)/3</f>
        <v>9.9789990668473134</v>
      </c>
      <c r="T28" s="18">
        <f t="shared" ca="1" si="58"/>
        <v>9.9787233087623388</v>
      </c>
      <c r="U28" s="18">
        <f t="shared" ca="1" si="58"/>
        <v>9.9785150390469415</v>
      </c>
      <c r="V28" s="18">
        <f t="shared" ca="1" si="58"/>
        <v>9.9783577691555561</v>
      </c>
      <c r="W28" s="18">
        <f t="shared" ca="1" si="58"/>
        <v>9.97824257418422</v>
      </c>
      <c r="X28" s="18">
        <f t="shared" ca="1" si="58"/>
        <v>9.9781642956663337</v>
      </c>
      <c r="Y28" s="18">
        <f t="shared" ca="1" si="58"/>
        <v>9.9781199156352187</v>
      </c>
      <c r="Z28" s="18">
        <f t="shared" ca="1" si="58"/>
        <v>9.9781078075763094</v>
      </c>
      <c r="AA28" s="18">
        <f t="shared" ca="1" si="58"/>
        <v>9.9781273980127043</v>
      </c>
      <c r="AB28" s="18">
        <f t="shared" ca="1" si="58"/>
        <v>9.9781790655549596</v>
      </c>
      <c r="AC28" s="18">
        <f t="shared" ca="1" si="58"/>
        <v>9.9782642316148582</v>
      </c>
      <c r="AD28" s="18">
        <f t="shared" ca="1" si="58"/>
        <v>9.9783856855032198</v>
      </c>
      <c r="AE28" s="18">
        <f t="shared" ca="1" si="58"/>
        <v>9.978548312000866</v>
      </c>
      <c r="AF28" s="18">
        <f t="shared" ca="1" si="58"/>
        <v>9.9787606762822012</v>
      </c>
      <c r="AG28" s="18">
        <f t="shared" ca="1" si="58"/>
        <v>9.9790387300970753</v>
      </c>
      <c r="AH28" s="18">
        <f t="shared" ca="1" si="58"/>
        <v>9.9794154753040747</v>
      </c>
      <c r="AI28" s="18">
        <f ca="1">(AI27+AH28+AI29+AJ28)/4</f>
        <v>9.9799694036464519</v>
      </c>
      <c r="AJ28" s="18">
        <f t="shared" ca="1" si="40"/>
        <v>9.980233534276099</v>
      </c>
      <c r="AK28" s="18">
        <f t="shared" ca="1" si="41"/>
        <v>9.9803935634526955</v>
      </c>
      <c r="AL28" s="18">
        <f t="shared" ca="1" si="42"/>
        <v>9.9805030511582498</v>
      </c>
      <c r="AM28" s="18">
        <f t="shared" ca="1" si="43"/>
        <v>9.9805819274029801</v>
      </c>
      <c r="AN28" s="18">
        <f t="shared" ca="1" si="44"/>
        <v>9.9806397280211883</v>
      </c>
      <c r="AO28" s="18">
        <f t="shared" ca="1" si="45"/>
        <v>9.9806818649496094</v>
      </c>
      <c r="AP28" s="18">
        <f t="shared" ca="1" si="46"/>
        <v>9.980711674239906</v>
      </c>
      <c r="AQ28" s="18">
        <f t="shared" ca="1" si="47"/>
        <v>9.9807312453605199</v>
      </c>
      <c r="AR28" s="18">
        <f t="shared" ca="1" si="48"/>
        <v>9.9807418184651553</v>
      </c>
    </row>
    <row r="29" spans="7:44" x14ac:dyDescent="0.3">
      <c r="G29" s="1">
        <v>5</v>
      </c>
      <c r="H29" s="18">
        <f t="shared" ca="1" si="49"/>
        <v>9.9803543773642307</v>
      </c>
      <c r="I29" s="18">
        <f t="shared" ca="1" si="50"/>
        <v>9.980343793417731</v>
      </c>
      <c r="J29" s="18">
        <f t="shared" ca="1" si="51"/>
        <v>9.9803220162022761</v>
      </c>
      <c r="K29" s="18">
        <f t="shared" ca="1" si="52"/>
        <v>9.9802877187732655</v>
      </c>
      <c r="L29" s="18">
        <f t="shared" ca="1" si="53"/>
        <v>9.9802386535743235</v>
      </c>
      <c r="M29" s="18">
        <f t="shared" ca="1" si="54"/>
        <v>9.9801712623124317</v>
      </c>
      <c r="N29" s="18">
        <f t="shared" ca="1" si="55"/>
        <v>9.9800799394605129</v>
      </c>
      <c r="O29" s="18">
        <f t="shared" ca="1" si="56"/>
        <v>9.9799556261904456</v>
      </c>
      <c r="P29" s="18">
        <f t="shared" ca="1" si="57"/>
        <v>9.9797833016176334</v>
      </c>
      <c r="Q29" s="18">
        <f t="shared" ref="Q29:Q43" ca="1" si="59">(Q28+R29+P29+Q30)/4</f>
        <v>9.9795394676075269</v>
      </c>
      <c r="R29" s="18">
        <f t="shared" ref="R29:R43" ca="1" si="60">(R28+S29+Q29+R30)/4</f>
        <v>9.9792052729659115</v>
      </c>
      <c r="S29" s="18">
        <f t="shared" ref="S29:S43" ca="1" si="61">(S28+T29+R29+S30)/4</f>
        <v>9.9789097878259483</v>
      </c>
      <c r="T29" s="18">
        <f t="shared" ref="T29:T43" ca="1" si="62">(T28+U29+S29+T30)/4</f>
        <v>9.9786688915524735</v>
      </c>
      <c r="U29" s="18">
        <f t="shared" ref="U29:U43" ca="1" si="63">(U28+V29+T29+U30)/4</f>
        <v>9.9784778173459738</v>
      </c>
      <c r="V29" s="18">
        <f t="shared" ref="V29:V43" ca="1" si="64">(V28+W29+U29+V30)/4</f>
        <v>9.9783300061229738</v>
      </c>
      <c r="W29" s="18">
        <f t="shared" ref="W29:W43" ca="1" si="65">(W28+X29+V29+W30)/4</f>
        <v>9.9782203510183152</v>
      </c>
      <c r="X29" s="18">
        <f t="shared" ref="X29:X43" ca="1" si="66">(X28+Y29+W29+X30)/4</f>
        <v>9.9781453327710423</v>
      </c>
      <c r="Y29" s="18">
        <f t="shared" ref="Y29:Y43" ca="1" si="67">(Y28+Z29+X29+Y30)/4</f>
        <v>9.9781026903527774</v>
      </c>
      <c r="Z29" s="18">
        <f t="shared" ref="Z29:Z43" ca="1" si="68">(Z28+AA29+Y29+Z30)/4</f>
        <v>9.9780911394344862</v>
      </c>
      <c r="AA29" s="18">
        <f t="shared" ref="AA29:AA43" ca="1" si="69">(AA28+AB29+Z29+AA30)/4</f>
        <v>9.9781102076802437</v>
      </c>
      <c r="AB29" s="18">
        <f t="shared" ref="AB29:AB43" ca="1" si="70">(AB28+AC29+AA29+AB30)/4</f>
        <v>9.9781601795253199</v>
      </c>
      <c r="AC29" s="18">
        <f t="shared" ref="AC29:AC43" ca="1" si="71">(AC28+AD29+AB29+AC30)/4</f>
        <v>9.978242143414235</v>
      </c>
      <c r="AD29" s="18">
        <f t="shared" ref="AD29:AD43" ca="1" si="72">(AD28+AE29+AC29+AD30)/4</f>
        <v>9.9783581470178024</v>
      </c>
      <c r="AE29" s="18">
        <f t="shared" ref="AE29:AE43" ca="1" si="73">(AE28+AF29+AD29+AE30)/4</f>
        <v>9.9785114661622174</v>
      </c>
      <c r="AF29" s="18">
        <f t="shared" ref="AF29:AF43" ca="1" si="74">(AF28+AG29+AE29+AF30)/4</f>
        <v>9.9787069176903209</v>
      </c>
      <c r="AG29" s="18">
        <f t="shared" ref="AG29:AG43" ca="1" si="75">(AG28+AH29+AF29+AG30)/4</f>
        <v>9.978950710240813</v>
      </c>
      <c r="AH29" s="18">
        <f t="shared" ref="AH29:AH43" ca="1" si="76">(AH28+AI29+AG29+AH30)/4</f>
        <v>9.9792472376793135</v>
      </c>
      <c r="AI29" s="18">
        <f t="shared" ref="AI29:AI43" ca="1" si="77">(AI28+AJ29+AH29+AI30)/4</f>
        <v>9.9795805844187413</v>
      </c>
      <c r="AJ29" s="18">
        <f t="shared" ref="AJ29:AJ43" ca="1" si="78">(AJ28+AK29+AI29+AJ30)/4</f>
        <v>9.9798240445630331</v>
      </c>
      <c r="AK29" s="18">
        <f t="shared" ref="AK29:AK43" ca="1" si="79">(AK28+AL29+AJ29+AK30)/4</f>
        <v>9.9799965956095935</v>
      </c>
      <c r="AL29" s="18">
        <f t="shared" ref="AL29:AL43" ca="1" si="80">(AL28+AM29+AK29+AL30)/4</f>
        <v>9.9801215986558578</v>
      </c>
      <c r="AM29" s="18">
        <f t="shared" ref="AM29:AM43" ca="1" si="81">(AM28+AN29+AL29+AM30)/4</f>
        <v>9.9802139705688511</v>
      </c>
      <c r="AN29" s="18">
        <f t="shared" ref="AN29:AN43" ca="1" si="82">(AN28+AO29+AM29+AN30)/4</f>
        <v>9.9802827133535281</v>
      </c>
      <c r="AO29" s="18">
        <f t="shared" ref="AO29:AO43" ca="1" si="83">(AO28+AP29+AN29+AO30)/4</f>
        <v>9.9803334070425684</v>
      </c>
      <c r="AP29" s="18">
        <f t="shared" ref="AP29:AP43" ca="1" si="84">(AP28+AQ29+AO29+AP30)/4</f>
        <v>9.9803696051641921</v>
      </c>
      <c r="AQ29" s="18">
        <f t="shared" ref="AQ29:AQ43" ca="1" si="85">(AQ28+AR29+AP29+AQ30)/4</f>
        <v>9.9803935665788224</v>
      </c>
      <c r="AR29" s="18">
        <f t="shared" ca="1" si="48"/>
        <v>9.9804066445878856</v>
      </c>
    </row>
    <row r="30" spans="7:44" x14ac:dyDescent="0.3">
      <c r="G30" s="1">
        <v>6</v>
      </c>
      <c r="H30" s="18">
        <f t="shared" ca="1" si="49"/>
        <v>9.9800239329067537</v>
      </c>
      <c r="I30" s="18">
        <f t="shared" ca="1" si="50"/>
        <v>9.980012137795736</v>
      </c>
      <c r="J30" s="18">
        <f t="shared" ca="1" si="51"/>
        <v>9.9799879790986878</v>
      </c>
      <c r="K30" s="18">
        <f t="shared" ca="1" si="52"/>
        <v>9.9799502350645213</v>
      </c>
      <c r="L30" s="18">
        <f t="shared" ca="1" si="53"/>
        <v>9.9798968977550331</v>
      </c>
      <c r="M30" s="18">
        <f t="shared" ca="1" si="54"/>
        <v>9.97982495305836</v>
      </c>
      <c r="N30" s="18">
        <f t="shared" ca="1" si="55"/>
        <v>9.9797300712310388</v>
      </c>
      <c r="O30" s="18">
        <f t="shared" ca="1" si="56"/>
        <v>9.979606306399031</v>
      </c>
      <c r="P30" s="18">
        <f t="shared" ca="1" si="57"/>
        <v>9.9794463436667158</v>
      </c>
      <c r="Q30" s="18">
        <f t="shared" ca="1" si="59"/>
        <v>9.9792443472929762</v>
      </c>
      <c r="R30" s="18">
        <f t="shared" ca="1" si="60"/>
        <v>9.9790071564115479</v>
      </c>
      <c r="S30" s="18">
        <f t="shared" ca="1" si="61"/>
        <v>9.9787784564981905</v>
      </c>
      <c r="T30" s="18">
        <f t="shared" ca="1" si="62"/>
        <v>9.9785779834830386</v>
      </c>
      <c r="U30" s="18">
        <f t="shared" ca="1" si="63"/>
        <v>9.9784113021282472</v>
      </c>
      <c r="V30" s="18">
        <f t="shared" ca="1" si="64"/>
        <v>9.9782785483993131</v>
      </c>
      <c r="W30" s="18">
        <f t="shared" ca="1" si="65"/>
        <v>9.9781783080972399</v>
      </c>
      <c r="X30" s="18">
        <f t="shared" ca="1" si="66"/>
        <v>9.9781090382592232</v>
      </c>
      <c r="Y30" s="18">
        <f t="shared" ca="1" si="67"/>
        <v>9.9780695214064963</v>
      </c>
      <c r="Z30" s="18">
        <f t="shared" ca="1" si="68"/>
        <v>9.9780589826336392</v>
      </c>
      <c r="AA30" s="18">
        <f t="shared" ca="1" si="69"/>
        <v>9.9780771060320319</v>
      </c>
      <c r="AB30" s="18">
        <f t="shared" ca="1" si="70"/>
        <v>9.9781240321298892</v>
      </c>
      <c r="AC30" s="18">
        <f t="shared" ca="1" si="71"/>
        <v>9.9782003558247734</v>
      </c>
      <c r="AD30" s="18">
        <f t="shared" ca="1" si="72"/>
        <v>9.9783071054834149</v>
      </c>
      <c r="AE30" s="18">
        <f t="shared" ca="1" si="73"/>
        <v>9.978445622618084</v>
      </c>
      <c r="AF30" s="18">
        <f t="shared" ca="1" si="74"/>
        <v>9.97861710991981</v>
      </c>
      <c r="AG30" s="18">
        <f t="shared" ca="1" si="75"/>
        <v>9.978821231250242</v>
      </c>
      <c r="AH30" s="18">
        <f t="shared" ca="1" si="76"/>
        <v>9.9790523109816043</v>
      </c>
      <c r="AI30" s="18">
        <f t="shared" ca="1" si="77"/>
        <v>9.9792908038716917</v>
      </c>
      <c r="AJ30" s="18">
        <f t="shared" ca="1" si="78"/>
        <v>9.9794938537358426</v>
      </c>
      <c r="AK30" s="18">
        <f t="shared" ca="1" si="79"/>
        <v>9.9796549848332354</v>
      </c>
      <c r="AL30" s="18">
        <f t="shared" ca="1" si="80"/>
        <v>9.979780144862028</v>
      </c>
      <c r="AM30" s="18">
        <f t="shared" ca="1" si="81"/>
        <v>9.9798766750088603</v>
      </c>
      <c r="AN30" s="18">
        <f t="shared" ca="1" si="82"/>
        <v>9.9799505271552675</v>
      </c>
      <c r="AO30" s="18">
        <f t="shared" ca="1" si="83"/>
        <v>9.9800060379488098</v>
      </c>
      <c r="AP30" s="18">
        <f t="shared" ca="1" si="84"/>
        <v>9.9800462358269222</v>
      </c>
      <c r="AQ30" s="18">
        <f t="shared" ca="1" si="85"/>
        <v>9.9800731530621203</v>
      </c>
      <c r="AR30" s="18">
        <f t="shared" ca="1" si="48"/>
        <v>9.9800880478297369</v>
      </c>
    </row>
    <row r="31" spans="7:44" x14ac:dyDescent="0.3">
      <c r="G31" s="1">
        <v>7</v>
      </c>
      <c r="H31" s="18">
        <f t="shared" ca="1" si="49"/>
        <v>9.9797131969334618</v>
      </c>
      <c r="I31" s="18">
        <f t="shared" ca="1" si="50"/>
        <v>9.9797008332549293</v>
      </c>
      <c r="J31" s="18">
        <f t="shared" ca="1" si="51"/>
        <v>9.9796756425532269</v>
      </c>
      <c r="K31" s="18">
        <f t="shared" ca="1" si="52"/>
        <v>9.9796366472410991</v>
      </c>
      <c r="L31" s="18">
        <f t="shared" ca="1" si="53"/>
        <v>9.9795823082260462</v>
      </c>
      <c r="M31" s="18">
        <f t="shared" ca="1" si="54"/>
        <v>9.9795104781808632</v>
      </c>
      <c r="N31" s="18">
        <f t="shared" ca="1" si="55"/>
        <v>9.9794184212646559</v>
      </c>
      <c r="O31" s="18">
        <f t="shared" ca="1" si="56"/>
        <v>9.9793030785027454</v>
      </c>
      <c r="P31" s="18">
        <f t="shared" ca="1" si="57"/>
        <v>9.9791620096089506</v>
      </c>
      <c r="Q31" s="18">
        <f t="shared" ca="1" si="59"/>
        <v>9.9789958303848501</v>
      </c>
      <c r="R31" s="18">
        <f t="shared" ca="1" si="60"/>
        <v>9.9788127934137414</v>
      </c>
      <c r="S31" s="18">
        <f t="shared" ca="1" si="61"/>
        <v>9.9786319167484248</v>
      </c>
      <c r="T31" s="18">
        <f t="shared" ca="1" si="62"/>
        <v>9.9784669752561008</v>
      </c>
      <c r="U31" s="18">
        <f t="shared" ca="1" si="63"/>
        <v>9.978325108124297</v>
      </c>
      <c r="V31" s="18">
        <f t="shared" ca="1" si="64"/>
        <v>9.9782092646202489</v>
      </c>
      <c r="W31" s="18">
        <f t="shared" ca="1" si="65"/>
        <v>9.9781203032001109</v>
      </c>
      <c r="X31" s="18">
        <f t="shared" ca="1" si="66"/>
        <v>9.9780582054601368</v>
      </c>
      <c r="Y31" s="18">
        <f t="shared" ca="1" si="67"/>
        <v>9.9780226825412868</v>
      </c>
      <c r="Z31" s="18">
        <f t="shared" ca="1" si="68"/>
        <v>9.9780134537496377</v>
      </c>
      <c r="AA31" s="18">
        <f t="shared" ca="1" si="69"/>
        <v>9.9780303621975257</v>
      </c>
      <c r="AB31" s="18">
        <f t="shared" ca="1" si="70"/>
        <v>9.9780734053718128</v>
      </c>
      <c r="AC31" s="18">
        <f t="shared" ca="1" si="71"/>
        <v>9.9781427031932513</v>
      </c>
      <c r="AD31" s="18">
        <f t="shared" ca="1" si="72"/>
        <v>9.9782383820693781</v>
      </c>
      <c r="AE31" s="18">
        <f t="shared" ca="1" si="73"/>
        <v>9.9783602990150158</v>
      </c>
      <c r="AF31" s="18">
        <f t="shared" ca="1" si="74"/>
        <v>9.9785074453072831</v>
      </c>
      <c r="AG31" s="18">
        <f t="shared" ca="1" si="75"/>
        <v>9.9786767584252924</v>
      </c>
      <c r="AH31" s="18">
        <f t="shared" ca="1" si="76"/>
        <v>9.9788610775733808</v>
      </c>
      <c r="AI31" s="18">
        <f t="shared" ca="1" si="77"/>
        <v>9.979046783799431</v>
      </c>
      <c r="AJ31" s="18">
        <f t="shared" ca="1" si="78"/>
        <v>9.9792152302304853</v>
      </c>
      <c r="AK31" s="18">
        <f t="shared" ca="1" si="79"/>
        <v>9.9793584489921798</v>
      </c>
      <c r="AL31" s="18">
        <f t="shared" ca="1" si="80"/>
        <v>9.9794759903474812</v>
      </c>
      <c r="AM31" s="18">
        <f t="shared" ca="1" si="81"/>
        <v>9.9795703853798319</v>
      </c>
      <c r="AN31" s="18">
        <f t="shared" ca="1" si="82"/>
        <v>9.9796447466578755</v>
      </c>
      <c r="AO31" s="18">
        <f t="shared" ca="1" si="83"/>
        <v>9.9797018486430975</v>
      </c>
      <c r="AP31" s="18">
        <f t="shared" ca="1" si="84"/>
        <v>9.9797438740824695</v>
      </c>
      <c r="AQ31" s="18">
        <f t="shared" ca="1" si="85"/>
        <v>9.9797724008370654</v>
      </c>
      <c r="AR31" s="18">
        <f t="shared" ca="1" si="48"/>
        <v>9.9797884529748995</v>
      </c>
    </row>
    <row r="32" spans="7:44" x14ac:dyDescent="0.3">
      <c r="G32" s="1">
        <v>8</v>
      </c>
      <c r="H32" s="18">
        <f t="shared" ca="1" si="49"/>
        <v>9.9794239568654515</v>
      </c>
      <c r="I32" s="18">
        <f t="shared" ca="1" si="50"/>
        <v>9.9794115642389585</v>
      </c>
      <c r="J32" s="18">
        <f t="shared" ca="1" si="51"/>
        <v>9.9793864492310576</v>
      </c>
      <c r="K32" s="18">
        <f t="shared" ca="1" si="52"/>
        <v>9.9793479301880872</v>
      </c>
      <c r="L32" s="18">
        <f t="shared" ca="1" si="53"/>
        <v>9.979294990015104</v>
      </c>
      <c r="M32" s="18">
        <f t="shared" ca="1" si="54"/>
        <v>9.9792263366234248</v>
      </c>
      <c r="N32" s="18">
        <f t="shared" ca="1" si="55"/>
        <v>9.9791405717410555</v>
      </c>
      <c r="O32" s="18">
        <f t="shared" ca="1" si="56"/>
        <v>9.9790365886691532</v>
      </c>
      <c r="P32" s="18">
        <f t="shared" ca="1" si="57"/>
        <v>9.9789143830906433</v>
      </c>
      <c r="Q32" s="18">
        <f t="shared" ca="1" si="59"/>
        <v>9.9787764199040794</v>
      </c>
      <c r="R32" s="18">
        <f t="shared" ca="1" si="60"/>
        <v>9.9786291846935384</v>
      </c>
      <c r="S32" s="18">
        <f t="shared" ca="1" si="61"/>
        <v>9.9784829878616996</v>
      </c>
      <c r="T32" s="18">
        <f t="shared" ca="1" si="62"/>
        <v>9.9783470026002856</v>
      </c>
      <c r="U32" s="18">
        <f t="shared" ca="1" si="63"/>
        <v>9.9782274780943698</v>
      </c>
      <c r="V32" s="18">
        <f t="shared" ca="1" si="64"/>
        <v>9.9781280686451765</v>
      </c>
      <c r="W32" s="18">
        <f t="shared" ca="1" si="65"/>
        <v>9.9780506875674231</v>
      </c>
      <c r="X32" s="18">
        <f t="shared" ca="1" si="66"/>
        <v>9.9779962333748848</v>
      </c>
      <c r="Y32" s="18">
        <f t="shared" ca="1" si="67"/>
        <v>9.977965067045357</v>
      </c>
      <c r="Z32" s="18">
        <f t="shared" ca="1" si="68"/>
        <v>9.9779572865752204</v>
      </c>
      <c r="AA32" s="18">
        <f t="shared" ca="1" si="69"/>
        <v>9.9779728635926226</v>
      </c>
      <c r="AB32" s="18">
        <f t="shared" ca="1" si="70"/>
        <v>9.9780116844713707</v>
      </c>
      <c r="AC32" s="18">
        <f t="shared" ca="1" si="71"/>
        <v>9.9780735103311926</v>
      </c>
      <c r="AD32" s="18">
        <f t="shared" ca="1" si="72"/>
        <v>9.978157842801938</v>
      </c>
      <c r="AE32" s="18">
        <f t="shared" ca="1" si="73"/>
        <v>9.9782636548778854</v>
      </c>
      <c r="AF32" s="18">
        <f t="shared" ca="1" si="74"/>
        <v>9.9783889248014503</v>
      </c>
      <c r="AG32" s="18">
        <f t="shared" ca="1" si="75"/>
        <v>9.9785299302337229</v>
      </c>
      <c r="AH32" s="18">
        <f t="shared" ca="1" si="76"/>
        <v>9.9786804254087276</v>
      </c>
      <c r="AI32" s="18">
        <f t="shared" ca="1" si="77"/>
        <v>9.9788313436739209</v>
      </c>
      <c r="AJ32" s="18">
        <f t="shared" ca="1" si="78"/>
        <v>9.9789725772334332</v>
      </c>
      <c r="AK32" s="18">
        <f t="shared" ca="1" si="79"/>
        <v>9.9790978406098034</v>
      </c>
      <c r="AL32" s="18">
        <f t="shared" ca="1" si="80"/>
        <v>9.9792048234994937</v>
      </c>
      <c r="AM32" s="18">
        <f t="shared" ca="1" si="81"/>
        <v>9.9792936396701108</v>
      </c>
      <c r="AN32" s="18">
        <f t="shared" ca="1" si="82"/>
        <v>9.9793654739343083</v>
      </c>
      <c r="AO32" s="18">
        <f t="shared" ca="1" si="83"/>
        <v>9.9794217847848685</v>
      </c>
      <c r="AP32" s="18">
        <f t="shared" ca="1" si="84"/>
        <v>9.9794639165191157</v>
      </c>
      <c r="AQ32" s="18">
        <f t="shared" ca="1" si="85"/>
        <v>9.9794929372477057</v>
      </c>
      <c r="AR32" s="18">
        <f t="shared" ca="1" si="48"/>
        <v>9.9795095833573342</v>
      </c>
    </row>
    <row r="33" spans="7:48" x14ac:dyDescent="0.3">
      <c r="G33" s="1">
        <v>9</v>
      </c>
      <c r="H33" s="18">
        <f t="shared" ca="1" si="49"/>
        <v>9.9791573698054439</v>
      </c>
      <c r="I33" s="18">
        <f t="shared" ca="1" si="50"/>
        <v>9.9791453533434353</v>
      </c>
      <c r="J33" s="18">
        <f t="shared" ca="1" si="51"/>
        <v>9.9791211230315398</v>
      </c>
      <c r="K33" s="18">
        <f t="shared" ca="1" si="52"/>
        <v>9.9790842795668908</v>
      </c>
      <c r="L33" s="18">
        <f t="shared" ca="1" si="53"/>
        <v>9.9790342711468476</v>
      </c>
      <c r="M33" s="18">
        <f t="shared" ca="1" si="54"/>
        <v>9.9789704961697065</v>
      </c>
      <c r="N33" s="18">
        <f t="shared" ca="1" si="55"/>
        <v>9.9788924993460455</v>
      </c>
      <c r="O33" s="18">
        <f t="shared" ca="1" si="56"/>
        <v>9.9788003153825997</v>
      </c>
      <c r="P33" s="18">
        <f t="shared" ca="1" si="57"/>
        <v>9.9786950019482887</v>
      </c>
      <c r="Q33" s="18">
        <f t="shared" ca="1" si="59"/>
        <v>9.9785793028372805</v>
      </c>
      <c r="R33" s="18">
        <f t="shared" ca="1" si="60"/>
        <v>9.9784581016643159</v>
      </c>
      <c r="S33" s="18">
        <f t="shared" ca="1" si="61"/>
        <v>9.9783379313353073</v>
      </c>
      <c r="T33" s="18">
        <f t="shared" ca="1" si="62"/>
        <v>9.9782251246266149</v>
      </c>
      <c r="U33" s="18">
        <f t="shared" ca="1" si="63"/>
        <v>9.9781246940086632</v>
      </c>
      <c r="V33" s="18">
        <f t="shared" ca="1" si="64"/>
        <v>9.9780401339442886</v>
      </c>
      <c r="W33" s="18">
        <f t="shared" ca="1" si="65"/>
        <v>9.9779736800606464</v>
      </c>
      <c r="X33" s="18">
        <f t="shared" ca="1" si="66"/>
        <v>9.9779266670829525</v>
      </c>
      <c r="Y33" s="18">
        <f t="shared" ca="1" si="67"/>
        <v>9.9778998295819203</v>
      </c>
      <c r="Z33" s="18">
        <f t="shared" ca="1" si="68"/>
        <v>9.9778935070001271</v>
      </c>
      <c r="AA33" s="18">
        <f t="shared" ca="1" si="69"/>
        <v>9.9779077584786116</v>
      </c>
      <c r="AB33" s="18">
        <f t="shared" ca="1" si="70"/>
        <v>9.9779424001362642</v>
      </c>
      <c r="AC33" s="18">
        <f t="shared" ca="1" si="71"/>
        <v>9.9779969704760205</v>
      </c>
      <c r="AD33" s="18">
        <f t="shared" ca="1" si="72"/>
        <v>9.9780706193058961</v>
      </c>
      <c r="AE33" s="18">
        <f t="shared" ca="1" si="73"/>
        <v>9.9781619087376576</v>
      </c>
      <c r="AF33" s="18">
        <f t="shared" ca="1" si="74"/>
        <v>9.9782685220650613</v>
      </c>
      <c r="AG33" s="18">
        <f t="shared" ca="1" si="75"/>
        <v>9.9783869198364172</v>
      </c>
      <c r="AH33" s="18">
        <f t="shared" ca="1" si="76"/>
        <v>9.9785120973331516</v>
      </c>
      <c r="AI33" s="18">
        <f t="shared" ca="1" si="77"/>
        <v>9.9786377936796224</v>
      </c>
      <c r="AJ33" s="18">
        <f t="shared" ca="1" si="78"/>
        <v>9.9787576024537561</v>
      </c>
      <c r="AK33" s="18">
        <f t="shared" ca="1" si="79"/>
        <v>9.97886678203146</v>
      </c>
      <c r="AL33" s="18">
        <f t="shared" ca="1" si="80"/>
        <v>9.978962717721144</v>
      </c>
      <c r="AM33" s="18">
        <f t="shared" ca="1" si="81"/>
        <v>9.9790444585261078</v>
      </c>
      <c r="AN33" s="18">
        <f t="shared" ca="1" si="82"/>
        <v>9.9791120558036663</v>
      </c>
      <c r="AO33" s="18">
        <f t="shared" ca="1" si="83"/>
        <v>9.9791660361564389</v>
      </c>
      <c r="AP33" s="18">
        <f t="shared" ca="1" si="84"/>
        <v>9.9792070639073209</v>
      </c>
      <c r="AQ33" s="18">
        <f t="shared" ca="1" si="85"/>
        <v>9.9792357502189368</v>
      </c>
      <c r="AR33" s="18">
        <f t="shared" ca="1" si="48"/>
        <v>9.9792525545865942</v>
      </c>
    </row>
    <row r="34" spans="7:48" x14ac:dyDescent="0.3">
      <c r="G34" s="1">
        <v>10</v>
      </c>
      <c r="H34" s="18">
        <f t="shared" ca="1" si="49"/>
        <v>9.9789140936342253</v>
      </c>
      <c r="I34" s="18">
        <f t="shared" ca="1" si="50"/>
        <v>9.9789027229756044</v>
      </c>
      <c r="J34" s="18">
        <f t="shared" ca="1" si="51"/>
        <v>9.9788798977582527</v>
      </c>
      <c r="K34" s="18">
        <f t="shared" ca="1" si="52"/>
        <v>9.9788454530695603</v>
      </c>
      <c r="L34" s="18">
        <f t="shared" ca="1" si="53"/>
        <v>9.9787992013002142</v>
      </c>
      <c r="M34" s="18">
        <f t="shared" ca="1" si="54"/>
        <v>9.9787410363635551</v>
      </c>
      <c r="N34" s="18">
        <f t="shared" ca="1" si="55"/>
        <v>9.9786711019068974</v>
      </c>
      <c r="O34" s="18">
        <f t="shared" ca="1" si="56"/>
        <v>9.9785900376316796</v>
      </c>
      <c r="P34" s="18">
        <f t="shared" ca="1" si="57"/>
        <v>9.9784992915223469</v>
      </c>
      <c r="Q34" s="18">
        <f t="shared" ca="1" si="59"/>
        <v>9.9784014174786169</v>
      </c>
      <c r="R34" s="18">
        <f t="shared" ca="1" si="60"/>
        <v>9.9783001668030451</v>
      </c>
      <c r="S34" s="18">
        <f t="shared" ca="1" si="61"/>
        <v>9.9782001221721561</v>
      </c>
      <c r="T34" s="18">
        <f t="shared" ca="1" si="62"/>
        <v>9.9781058766286499</v>
      </c>
      <c r="U34" s="18">
        <f t="shared" ca="1" si="63"/>
        <v>9.978021388504386</v>
      </c>
      <c r="V34" s="18">
        <f t="shared" ca="1" si="64"/>
        <v>9.9779497224949036</v>
      </c>
      <c r="W34" s="18">
        <f t="shared" ca="1" si="65"/>
        <v>9.9778930714469958</v>
      </c>
      <c r="X34" s="18">
        <f t="shared" ca="1" si="66"/>
        <v>9.977852901084642</v>
      </c>
      <c r="Y34" s="18">
        <f t="shared" ca="1" si="67"/>
        <v>9.9778301120286805</v>
      </c>
      <c r="Z34" s="18">
        <f t="shared" ca="1" si="68"/>
        <v>9.9778251692778976</v>
      </c>
      <c r="AA34" s="18">
        <f t="shared" ca="1" si="69"/>
        <v>9.9778381823580968</v>
      </c>
      <c r="AB34" s="18">
        <f t="shared" ca="1" si="70"/>
        <v>9.977868933106798</v>
      </c>
      <c r="AC34" s="18">
        <f t="shared" ca="1" si="71"/>
        <v>9.9779168513720684</v>
      </c>
      <c r="AD34" s="18">
        <f t="shared" ca="1" si="72"/>
        <v>9.9779809390855476</v>
      </c>
      <c r="AE34" s="18">
        <f t="shared" ca="1" si="73"/>
        <v>9.9780596464457041</v>
      </c>
      <c r="AF34" s="18">
        <f t="shared" ca="1" si="74"/>
        <v>9.9781507174872175</v>
      </c>
      <c r="AG34" s="18">
        <f t="shared" ca="1" si="75"/>
        <v>9.9782510546110448</v>
      </c>
      <c r="AH34" s="18">
        <f t="shared" ca="1" si="76"/>
        <v>9.9783567057636731</v>
      </c>
      <c r="AI34" s="18">
        <f t="shared" ca="1" si="77"/>
        <v>9.9784631274588396</v>
      </c>
      <c r="AJ34" s="18">
        <f t="shared" ca="1" si="78"/>
        <v>9.9785658230531347</v>
      </c>
      <c r="AK34" s="18">
        <f t="shared" ca="1" si="79"/>
        <v>9.9786611453499621</v>
      </c>
      <c r="AL34" s="18">
        <f t="shared" ca="1" si="80"/>
        <v>9.9787466454075151</v>
      </c>
      <c r="AM34" s="18">
        <f t="shared" ca="1" si="81"/>
        <v>9.9788209714449216</v>
      </c>
      <c r="AN34" s="18">
        <f t="shared" ca="1" si="82"/>
        <v>9.9788835685303745</v>
      </c>
      <c r="AO34" s="18">
        <f t="shared" ca="1" si="83"/>
        <v>9.9789343676930571</v>
      </c>
      <c r="AP34" s="18">
        <f t="shared" ca="1" si="84"/>
        <v>9.9789735425692285</v>
      </c>
      <c r="AQ34" s="18">
        <f t="shared" ca="1" si="85"/>
        <v>9.9790013444380001</v>
      </c>
      <c r="AR34" s="18">
        <f t="shared" ca="1" si="48"/>
        <v>9.9790180009452616</v>
      </c>
    </row>
    <row r="35" spans="7:48" x14ac:dyDescent="0.3">
      <c r="G35" s="1">
        <v>11</v>
      </c>
      <c r="H35" s="18">
        <f t="shared" ca="1" si="49"/>
        <v>9.9786944208302852</v>
      </c>
      <c r="I35" s="18">
        <f t="shared" ca="1" si="50"/>
        <v>9.9786838476556632</v>
      </c>
      <c r="J35" s="18">
        <f t="shared" ca="1" si="51"/>
        <v>9.978662705256923</v>
      </c>
      <c r="K35" s="18">
        <f t="shared" ca="1" si="52"/>
        <v>9.9786310051533054</v>
      </c>
      <c r="L35" s="18">
        <f t="shared" ca="1" si="53"/>
        <v>9.9785888197778227</v>
      </c>
      <c r="M35" s="18">
        <f t="shared" ca="1" si="54"/>
        <v>9.9785363696085767</v>
      </c>
      <c r="N35" s="18">
        <f t="shared" ca="1" si="55"/>
        <v>9.9784741486086919</v>
      </c>
      <c r="O35" s="18">
        <f t="shared" ca="1" si="56"/>
        <v>9.9784030844240306</v>
      </c>
      <c r="P35" s="18">
        <f t="shared" ca="1" si="57"/>
        <v>9.9783247094290672</v>
      </c>
      <c r="Q35" s="18">
        <f t="shared" ca="1" si="59"/>
        <v>9.978241283940708</v>
      </c>
      <c r="R35" s="18">
        <f t="shared" ca="1" si="60"/>
        <v>9.9781557776503931</v>
      </c>
      <c r="S35" s="18">
        <f t="shared" ca="1" si="61"/>
        <v>9.9780716277155186</v>
      </c>
      <c r="T35" s="18">
        <f t="shared" ca="1" si="62"/>
        <v>9.9779923174192007</v>
      </c>
      <c r="U35" s="18">
        <f t="shared" ca="1" si="63"/>
        <v>9.9779209972663896</v>
      </c>
      <c r="V35" s="18">
        <f t="shared" ca="1" si="64"/>
        <v>9.9778602706637791</v>
      </c>
      <c r="W35" s="18">
        <f t="shared" ca="1" si="65"/>
        <v>9.97781213592177</v>
      </c>
      <c r="X35" s="18">
        <f t="shared" ca="1" si="66"/>
        <v>9.9777780230136717</v>
      </c>
      <c r="Y35" s="18">
        <f t="shared" ca="1" si="67"/>
        <v>9.9777588662896761</v>
      </c>
      <c r="Z35" s="18">
        <f t="shared" ca="1" si="68"/>
        <v>9.9777551749003894</v>
      </c>
      <c r="AA35" s="18">
        <f t="shared" ca="1" si="69"/>
        <v>9.9777670811462791</v>
      </c>
      <c r="AB35" s="18">
        <f t="shared" ca="1" si="70"/>
        <v>9.9777943585018658</v>
      </c>
      <c r="AC35" s="18">
        <f t="shared" ca="1" si="71"/>
        <v>9.977836407330221</v>
      </c>
      <c r="AD35" s="18">
        <f t="shared" ca="1" si="72"/>
        <v>9.9778922107128487</v>
      </c>
      <c r="AE35" s="18">
        <f t="shared" ca="1" si="73"/>
        <v>9.9779602689879283</v>
      </c>
      <c r="AF35" s="18">
        <f t="shared" ca="1" si="74"/>
        <v>9.9780385328469769</v>
      </c>
      <c r="AG35" s="18">
        <f t="shared" ca="1" si="75"/>
        <v>9.9781243727220605</v>
      </c>
      <c r="AH35" s="18">
        <f t="shared" ca="1" si="76"/>
        <v>9.9782146418107516</v>
      </c>
      <c r="AI35" s="18">
        <f t="shared" ca="1" si="77"/>
        <v>9.9783058918649559</v>
      </c>
      <c r="AJ35" s="18">
        <f t="shared" ca="1" si="78"/>
        <v>9.978394747668176</v>
      </c>
      <c r="AK35" s="18">
        <f t="shared" ca="1" si="79"/>
        <v>9.9784783184803736</v>
      </c>
      <c r="AL35" s="18">
        <f t="shared" ca="1" si="80"/>
        <v>9.9785544293609618</v>
      </c>
      <c r="AM35" s="18">
        <f t="shared" ca="1" si="81"/>
        <v>9.9786216321221435</v>
      </c>
      <c r="AN35" s="18">
        <f t="shared" ca="1" si="82"/>
        <v>9.9786790782930552</v>
      </c>
      <c r="AO35" s="18">
        <f t="shared" ca="1" si="83"/>
        <v>9.9787263471847822</v>
      </c>
      <c r="AP35" s="18">
        <f t="shared" ca="1" si="84"/>
        <v>9.9787632865102438</v>
      </c>
      <c r="AQ35" s="18">
        <f t="shared" ca="1" si="85"/>
        <v>9.9787898884948874</v>
      </c>
      <c r="AR35" s="18">
        <f t="shared" ca="1" si="48"/>
        <v>9.9788062044120647</v>
      </c>
    </row>
    <row r="36" spans="7:48" x14ac:dyDescent="0.3">
      <c r="G36" s="1">
        <v>12</v>
      </c>
      <c r="H36" s="18">
        <f t="shared" ca="1" si="49"/>
        <v>9.9784983959833173</v>
      </c>
      <c r="I36" s="18">
        <f t="shared" ca="1" si="50"/>
        <v>9.9784886789694909</v>
      </c>
      <c r="J36" s="18">
        <f t="shared" ca="1" si="51"/>
        <v>9.9784693115085812</v>
      </c>
      <c r="K36" s="18">
        <f t="shared" ca="1" si="52"/>
        <v>9.9784404277873726</v>
      </c>
      <c r="L36" s="18">
        <f t="shared" ca="1" si="53"/>
        <v>9.9784022722064307</v>
      </c>
      <c r="M36" s="18">
        <f t="shared" ca="1" si="54"/>
        <v>9.9783552645143025</v>
      </c>
      <c r="N36" s="18">
        <f t="shared" ca="1" si="55"/>
        <v>9.9783000855278416</v>
      </c>
      <c r="O36" s="18">
        <f t="shared" ca="1" si="56"/>
        <v>9.9782377745721504</v>
      </c>
      <c r="P36" s="18">
        <f t="shared" ca="1" si="57"/>
        <v>9.9781698175947682</v>
      </c>
      <c r="Q36" s="18">
        <f t="shared" ca="1" si="59"/>
        <v>9.9780981898617664</v>
      </c>
      <c r="R36" s="18">
        <f t="shared" ca="1" si="60"/>
        <v>9.9780253094786371</v>
      </c>
      <c r="S36" s="18">
        <f t="shared" ca="1" si="61"/>
        <v>9.977953876873908</v>
      </c>
      <c r="T36" s="18">
        <f t="shared" ca="1" si="62"/>
        <v>9.9778866325191657</v>
      </c>
      <c r="U36" s="18">
        <f t="shared" ca="1" si="63"/>
        <v>9.9778261229606837</v>
      </c>
      <c r="V36" s="18">
        <f t="shared" ca="1" si="64"/>
        <v>9.9777745398109747</v>
      </c>
      <c r="W36" s="18">
        <f t="shared" ca="1" si="65"/>
        <v>9.9777336436098203</v>
      </c>
      <c r="X36" s="18">
        <f t="shared" ca="1" si="66"/>
        <v>9.9777047512970949</v>
      </c>
      <c r="Y36" s="18">
        <f t="shared" ca="1" si="67"/>
        <v>9.9776887576797204</v>
      </c>
      <c r="Z36" s="18">
        <f t="shared" ca="1" si="68"/>
        <v>9.9776861664202876</v>
      </c>
      <c r="AA36" s="18">
        <f t="shared" ca="1" si="69"/>
        <v>9.9776971147512441</v>
      </c>
      <c r="AB36" s="18">
        <f t="shared" ca="1" si="70"/>
        <v>9.9777213837312626</v>
      </c>
      <c r="AC36" s="18">
        <f t="shared" ca="1" si="71"/>
        <v>9.9777583916532642</v>
      </c>
      <c r="AD36" s="18">
        <f t="shared" ca="1" si="72"/>
        <v>9.9778071732133657</v>
      </c>
      <c r="AE36" s="18">
        <f t="shared" ca="1" si="73"/>
        <v>9.9778663527440976</v>
      </c>
      <c r="AF36" s="18">
        <f t="shared" ca="1" si="74"/>
        <v>9.9779341272029072</v>
      </c>
      <c r="AG36" s="18">
        <f t="shared" ca="1" si="75"/>
        <v>9.9780082829074139</v>
      </c>
      <c r="AH36" s="18">
        <f t="shared" ca="1" si="76"/>
        <v>9.9780862746813686</v>
      </c>
      <c r="AI36" s="18">
        <f t="shared" ca="1" si="77"/>
        <v>9.9781653873981817</v>
      </c>
      <c r="AJ36" s="18">
        <f t="shared" ca="1" si="78"/>
        <v>9.9782429670766177</v>
      </c>
      <c r="AK36" s="18">
        <f t="shared" ca="1" si="79"/>
        <v>9.9783166573067366</v>
      </c>
      <c r="AL36" s="18">
        <f t="shared" ca="1" si="80"/>
        <v>9.9783845530014155</v>
      </c>
      <c r="AM36" s="18">
        <f t="shared" ca="1" si="81"/>
        <v>9.9784452411914799</v>
      </c>
      <c r="AN36" s="18">
        <f t="shared" ca="1" si="82"/>
        <v>9.9784977546188838</v>
      </c>
      <c r="AO36" s="18">
        <f t="shared" ca="1" si="83"/>
        <v>9.9785414818068041</v>
      </c>
      <c r="AP36" s="18">
        <f t="shared" ca="1" si="84"/>
        <v>9.9785760691675485</v>
      </c>
      <c r="AQ36" s="18">
        <f t="shared" ca="1" si="85"/>
        <v>9.978601335600997</v>
      </c>
      <c r="AR36" s="18">
        <f t="shared" ca="1" si="48"/>
        <v>9.9786172079634223</v>
      </c>
    </row>
    <row r="37" spans="7:48" x14ac:dyDescent="0.3">
      <c r="G37" s="1">
        <v>13</v>
      </c>
      <c r="H37" s="18">
        <f t="shared" ca="1" si="49"/>
        <v>9.9783259091194783</v>
      </c>
      <c r="I37" s="18">
        <f t="shared" ca="1" si="50"/>
        <v>9.9783170390056313</v>
      </c>
      <c r="J37" s="18">
        <f t="shared" ca="1" si="51"/>
        <v>9.9782994066963333</v>
      </c>
      <c r="K37" s="18">
        <f t="shared" ca="1" si="52"/>
        <v>9.9782732255232176</v>
      </c>
      <c r="L37" s="18">
        <f t="shared" ca="1" si="53"/>
        <v>9.9782388451586925</v>
      </c>
      <c r="M37" s="18">
        <f t="shared" ca="1" si="54"/>
        <v>9.9781967964423757</v>
      </c>
      <c r="N37" s="18">
        <f t="shared" ca="1" si="55"/>
        <v>9.9781478459398354</v>
      </c>
      <c r="O37" s="18">
        <f t="shared" ca="1" si="56"/>
        <v>9.9780930513788295</v>
      </c>
      <c r="P37" s="18">
        <f t="shared" ca="1" si="57"/>
        <v>9.9780338027540072</v>
      </c>
      <c r="Q37" s="18">
        <f t="shared" ca="1" si="59"/>
        <v>9.9779718283445469</v>
      </c>
      <c r="R37" s="18">
        <f t="shared" ca="1" si="60"/>
        <v>9.9779091456113562</v>
      </c>
      <c r="S37" s="18">
        <f t="shared" ca="1" si="61"/>
        <v>9.9778479505155087</v>
      </c>
      <c r="T37" s="18">
        <f t="shared" ca="1" si="62"/>
        <v>9.9777904650077556</v>
      </c>
      <c r="U37" s="18">
        <f t="shared" ca="1" si="63"/>
        <v>9.9777387839846927</v>
      </c>
      <c r="V37" s="18">
        <f t="shared" ca="1" si="64"/>
        <v>9.9776947560788791</v>
      </c>
      <c r="W37" s="18">
        <f t="shared" ca="1" si="65"/>
        <v>9.9776599108099191</v>
      </c>
      <c r="X37" s="18">
        <f t="shared" ca="1" si="66"/>
        <v>9.9776354264102469</v>
      </c>
      <c r="Y37" s="18">
        <f t="shared" ca="1" si="67"/>
        <v>9.9776221244655492</v>
      </c>
      <c r="Z37" s="18">
        <f t="shared" ca="1" si="68"/>
        <v>9.9776204771995705</v>
      </c>
      <c r="AA37" s="18">
        <f t="shared" ca="1" si="69"/>
        <v>9.9776306166969615</v>
      </c>
      <c r="AB37" s="18">
        <f t="shared" ca="1" si="70"/>
        <v>9.9776523397857275</v>
      </c>
      <c r="AC37" s="18">
        <f t="shared" ca="1" si="71"/>
        <v>9.977685106574814</v>
      </c>
      <c r="AD37" s="18">
        <f t="shared" ca="1" si="72"/>
        <v>9.9777280347246577</v>
      </c>
      <c r="AE37" s="18">
        <f t="shared" ca="1" si="73"/>
        <v>9.9777798957264885</v>
      </c>
      <c r="AF37" s="18">
        <f t="shared" ca="1" si="74"/>
        <v>9.9778391237392707</v>
      </c>
      <c r="AG37" s="18">
        <f t="shared" ca="1" si="75"/>
        <v>9.9779038507770181</v>
      </c>
      <c r="AH37" s="18">
        <f t="shared" ca="1" si="76"/>
        <v>9.9779719815092101</v>
      </c>
      <c r="AI37" s="18">
        <f t="shared" ca="1" si="77"/>
        <v>9.978041312693037</v>
      </c>
      <c r="AJ37" s="18">
        <f t="shared" ca="1" si="78"/>
        <v>9.9781096843228383</v>
      </c>
      <c r="AK37" s="18">
        <f t="shared" ca="1" si="79"/>
        <v>9.9781751284277949</v>
      </c>
      <c r="AL37" s="18">
        <f t="shared" ca="1" si="80"/>
        <v>9.9782359752356697</v>
      </c>
      <c r="AM37" s="18">
        <f t="shared" ca="1" si="81"/>
        <v>9.9782908980583933</v>
      </c>
      <c r="AN37" s="18">
        <f t="shared" ca="1" si="82"/>
        <v>9.9783389040367041</v>
      </c>
      <c r="AO37" s="18">
        <f t="shared" ca="1" si="83"/>
        <v>9.97837929094079</v>
      </c>
      <c r="AP37" s="18">
        <f t="shared" ca="1" si="84"/>
        <v>9.9784115906016417</v>
      </c>
      <c r="AQ37" s="18">
        <f t="shared" ca="1" si="85"/>
        <v>9.9784355138600311</v>
      </c>
      <c r="AR37" s="18">
        <f t="shared" ca="1" si="48"/>
        <v>9.9784509055537427</v>
      </c>
    </row>
    <row r="38" spans="7:48" x14ac:dyDescent="0.3">
      <c r="G38" s="1">
        <v>14</v>
      </c>
      <c r="H38" s="18">
        <f t="shared" ca="1" si="49"/>
        <v>9.9781767643974533</v>
      </c>
      <c r="I38" s="18">
        <f t="shared" ca="1" si="50"/>
        <v>9.9781686854436629</v>
      </c>
      <c r="J38" s="18">
        <f t="shared" ca="1" si="51"/>
        <v>9.9781526606072184</v>
      </c>
      <c r="K38" s="18">
        <f t="shared" ca="1" si="52"/>
        <v>9.9781289501991068</v>
      </c>
      <c r="L38" s="18">
        <f t="shared" ca="1" si="53"/>
        <v>9.9780979624313684</v>
      </c>
      <c r="M38" s="18">
        <f t="shared" ca="1" si="54"/>
        <v>9.9780602819337219</v>
      </c>
      <c r="N38" s="18">
        <f t="shared" ca="1" si="55"/>
        <v>9.9780167018278974</v>
      </c>
      <c r="O38" s="18">
        <f t="shared" ca="1" si="56"/>
        <v>9.9779682522279991</v>
      </c>
      <c r="P38" s="18">
        <f t="shared" ca="1" si="57"/>
        <v>9.9779162150489427</v>
      </c>
      <c r="Q38" s="18">
        <f t="shared" ca="1" si="59"/>
        <v>9.9778621134999828</v>
      </c>
      <c r="R38" s="18">
        <f t="shared" ca="1" si="60"/>
        <v>9.9778076671324598</v>
      </c>
      <c r="S38" s="18">
        <f t="shared" ca="1" si="61"/>
        <v>9.9777547117153329</v>
      </c>
      <c r="T38" s="18">
        <f t="shared" ca="1" si="62"/>
        <v>9.9777050957193048</v>
      </c>
      <c r="U38" s="18">
        <f t="shared" ca="1" si="63"/>
        <v>9.9776605742873663</v>
      </c>
      <c r="V38" s="18">
        <f t="shared" ca="1" si="64"/>
        <v>9.9776227196262255</v>
      </c>
      <c r="W38" s="18">
        <f t="shared" ca="1" si="65"/>
        <v>9.9775928573281156</v>
      </c>
      <c r="X38" s="18">
        <f t="shared" ca="1" si="66"/>
        <v>9.9775720284975158</v>
      </c>
      <c r="Y38" s="18">
        <f t="shared" ca="1" si="67"/>
        <v>9.977560971756871</v>
      </c>
      <c r="Z38" s="18">
        <f t="shared" ca="1" si="68"/>
        <v>9.9775601175268847</v>
      </c>
      <c r="AA38" s="18">
        <f t="shared" ca="1" si="69"/>
        <v>9.9775695880265367</v>
      </c>
      <c r="AB38" s="18">
        <f t="shared" ca="1" si="70"/>
        <v>9.9775891987859779</v>
      </c>
      <c r="AC38" s="18">
        <f t="shared" ca="1" si="71"/>
        <v>9.977618460244182</v>
      </c>
      <c r="AD38" s="18">
        <f t="shared" ca="1" si="72"/>
        <v>9.9776565808466415</v>
      </c>
      <c r="AE38" s="18">
        <f t="shared" ca="1" si="73"/>
        <v>9.9777024757861241</v>
      </c>
      <c r="AF38" s="18">
        <f t="shared" ca="1" si="74"/>
        <v>9.9777547877817714</v>
      </c>
      <c r="AG38" s="18">
        <f t="shared" ca="1" si="75"/>
        <v>9.9778119272224224</v>
      </c>
      <c r="AH38" s="18">
        <f t="shared" ca="1" si="76"/>
        <v>9.9778721372283741</v>
      </c>
      <c r="AI38" s="18">
        <f t="shared" ca="1" si="77"/>
        <v>9.9779335833980287</v>
      </c>
      <c r="AJ38" s="18">
        <f t="shared" ca="1" si="78"/>
        <v>9.9779944585654423</v>
      </c>
      <c r="AK38" s="18">
        <f t="shared" ca="1" si="79"/>
        <v>9.9780530838314707</v>
      </c>
      <c r="AL38" s="18">
        <f t="shared" ca="1" si="80"/>
        <v>9.9781079855366368</v>
      </c>
      <c r="AM38" s="18">
        <f t="shared" ca="1" si="81"/>
        <v>9.9781579370338918</v>
      </c>
      <c r="AN38" s="18">
        <f t="shared" ca="1" si="82"/>
        <v>9.9782019664598138</v>
      </c>
      <c r="AO38" s="18">
        <f t="shared" ca="1" si="83"/>
        <v>9.9782393398400266</v>
      </c>
      <c r="AP38" s="18">
        <f t="shared" ca="1" si="84"/>
        <v>9.9782695311297189</v>
      </c>
      <c r="AQ38" s="18">
        <f t="shared" ca="1" si="85"/>
        <v>9.9782921891509631</v>
      </c>
      <c r="AR38" s="18">
        <f t="shared" ca="1" si="48"/>
        <v>9.9783071083493979</v>
      </c>
    </row>
    <row r="39" spans="7:48" x14ac:dyDescent="0.3">
      <c r="G39" s="1">
        <v>15</v>
      </c>
      <c r="H39" s="18">
        <f t="shared" ca="1" si="49"/>
        <v>9.9780507275547645</v>
      </c>
      <c r="I39" s="18">
        <f t="shared" ca="1" si="50"/>
        <v>9.978043354173785</v>
      </c>
      <c r="J39" s="18">
        <f t="shared" ca="1" si="51"/>
        <v>9.9780287542453721</v>
      </c>
      <c r="K39" s="18">
        <f t="shared" ca="1" si="52"/>
        <v>9.9780072129913595</v>
      </c>
      <c r="L39" s="18">
        <f t="shared" ca="1" si="53"/>
        <v>9.9779791665751265</v>
      </c>
      <c r="M39" s="18">
        <f t="shared" ca="1" si="54"/>
        <v>9.9779452185077062</v>
      </c>
      <c r="N39" s="18">
        <f t="shared" ca="1" si="55"/>
        <v>9.9779061562778253</v>
      </c>
      <c r="O39" s="18">
        <f t="shared" ca="1" si="56"/>
        <v>9.9778629629806659</v>
      </c>
      <c r="P39" s="18">
        <f t="shared" ca="1" si="57"/>
        <v>9.9778168174740394</v>
      </c>
      <c r="Q39" s="18">
        <f t="shared" ca="1" si="59"/>
        <v>9.9777690766059948</v>
      </c>
      <c r="R39" s="18">
        <f t="shared" ca="1" si="60"/>
        <v>9.9777212353829814</v>
      </c>
      <c r="S39" s="18">
        <f t="shared" ca="1" si="61"/>
        <v>9.9776748659555814</v>
      </c>
      <c r="T39" s="18">
        <f t="shared" ca="1" si="62"/>
        <v>9.9776315425869591</v>
      </c>
      <c r="U39" s="18">
        <f t="shared" ca="1" si="63"/>
        <v>9.9775927640426048</v>
      </c>
      <c r="V39" s="18">
        <f t="shared" ca="1" si="64"/>
        <v>9.9775598843434175</v>
      </c>
      <c r="W39" s="18">
        <f t="shared" ca="1" si="65"/>
        <v>9.9775340585705656</v>
      </c>
      <c r="X39" s="18">
        <f t="shared" ca="1" si="66"/>
        <v>9.9775162053316713</v>
      </c>
      <c r="Y39" s="18">
        <f t="shared" ca="1" si="67"/>
        <v>9.9775069837945711</v>
      </c>
      <c r="Z39" s="18">
        <f t="shared" ca="1" si="68"/>
        <v>9.9775067815425178</v>
      </c>
      <c r="AA39" s="18">
        <f t="shared" ca="1" si="69"/>
        <v>9.9775157095653295</v>
      </c>
      <c r="AB39" s="18">
        <f t="shared" ca="1" si="70"/>
        <v>9.9775336018284513</v>
      </c>
      <c r="AC39" s="18">
        <f t="shared" ca="1" si="71"/>
        <v>9.9775600185025901</v>
      </c>
      <c r="AD39" s="18">
        <f t="shared" ca="1" si="72"/>
        <v>9.9775942537120237</v>
      </c>
      <c r="AE39" s="18">
        <f t="shared" ca="1" si="73"/>
        <v>9.9776353502694484</v>
      </c>
      <c r="AF39" s="18">
        <f t="shared" ca="1" si="74"/>
        <v>9.9776821249386316</v>
      </c>
      <c r="AG39" s="18">
        <f t="shared" ca="1" si="75"/>
        <v>9.9777332077676633</v>
      </c>
      <c r="AH39" s="18">
        <f t="shared" ca="1" si="76"/>
        <v>9.9777870973512535</v>
      </c>
      <c r="AI39" s="18">
        <f t="shared" ca="1" si="77"/>
        <v>9.9778422302124312</v>
      </c>
      <c r="AJ39" s="18">
        <f t="shared" ca="1" si="78"/>
        <v>9.9778970575446309</v>
      </c>
      <c r="AK39" s="18">
        <f t="shared" ca="1" si="79"/>
        <v>9.9779501185032657</v>
      </c>
      <c r="AL39" s="18">
        <f t="shared" ca="1" si="80"/>
        <v>9.9780000989255768</v>
      </c>
      <c r="AM39" s="18">
        <f t="shared" ca="1" si="81"/>
        <v>9.9780458687004021</v>
      </c>
      <c r="AN39" s="18">
        <f t="shared" ca="1" si="82"/>
        <v>9.9780864972330683</v>
      </c>
      <c r="AO39" s="18">
        <f t="shared" ca="1" si="83"/>
        <v>9.9781212513198305</v>
      </c>
      <c r="AP39" s="18">
        <f t="shared" ca="1" si="84"/>
        <v>9.9781495819297685</v>
      </c>
      <c r="AQ39" s="18">
        <f t="shared" ca="1" si="85"/>
        <v>9.9781711063035683</v>
      </c>
      <c r="AR39" s="18">
        <f t="shared" ca="1" si="48"/>
        <v>9.9781855904745669</v>
      </c>
    </row>
    <row r="40" spans="7:48" x14ac:dyDescent="0.3">
      <c r="G40" s="1">
        <v>16</v>
      </c>
      <c r="H40" s="18">
        <f t="shared" ca="1" si="49"/>
        <v>9.9779475567818583</v>
      </c>
      <c r="I40" s="18">
        <f t="shared" ca="1" si="50"/>
        <v>9.9779407855099684</v>
      </c>
      <c r="J40" s="18">
        <f t="shared" ca="1" si="51"/>
        <v>9.9779273961543939</v>
      </c>
      <c r="K40" s="18">
        <f t="shared" ca="1" si="52"/>
        <v>9.9779076848084607</v>
      </c>
      <c r="L40" s="18">
        <f t="shared" ca="1" si="53"/>
        <v>9.9778820970516691</v>
      </c>
      <c r="M40" s="18">
        <f t="shared" ca="1" si="54"/>
        <v>9.9778512358244953</v>
      </c>
      <c r="N40" s="18">
        <f t="shared" ca="1" si="55"/>
        <v>9.9778158678027467</v>
      </c>
      <c r="O40" s="18">
        <f t="shared" ca="1" si="56"/>
        <v>9.9777769246232957</v>
      </c>
      <c r="P40" s="18">
        <f t="shared" ca="1" si="57"/>
        <v>9.9777354948962191</v>
      </c>
      <c r="Q40" s="18">
        <f t="shared" ca="1" si="59"/>
        <v>9.977692803420382</v>
      </c>
      <c r="R40" s="18">
        <f t="shared" ca="1" si="60"/>
        <v>9.977650175790675</v>
      </c>
      <c r="S40" s="18">
        <f t="shared" ca="1" si="61"/>
        <v>9.9776089895801761</v>
      </c>
      <c r="T40" s="18">
        <f t="shared" ca="1" si="62"/>
        <v>9.9775706166289559</v>
      </c>
      <c r="U40" s="18">
        <f t="shared" ca="1" si="63"/>
        <v>9.9775363631730229</v>
      </c>
      <c r="V40" s="18">
        <f t="shared" ca="1" si="64"/>
        <v>9.9775074144930098</v>
      </c>
      <c r="W40" s="18">
        <f t="shared" ca="1" si="65"/>
        <v>9.9774847887622968</v>
      </c>
      <c r="X40" s="18">
        <f t="shared" ca="1" si="66"/>
        <v>9.9774693020640761</v>
      </c>
      <c r="Y40" s="18">
        <f t="shared" ca="1" si="67"/>
        <v>9.9774615442728471</v>
      </c>
      <c r="Z40" s="18">
        <f t="shared" ca="1" si="68"/>
        <v>9.9774618642103245</v>
      </c>
      <c r="AA40" s="18">
        <f t="shared" ca="1" si="69"/>
        <v>9.9774703622017284</v>
      </c>
      <c r="AB40" s="18">
        <f t="shared" ca="1" si="70"/>
        <v>9.977486888614747</v>
      </c>
      <c r="AC40" s="18">
        <f t="shared" ca="1" si="71"/>
        <v>9.977511047839279</v>
      </c>
      <c r="AD40" s="18">
        <f t="shared" ca="1" si="72"/>
        <v>9.9775422081684688</v>
      </c>
      <c r="AE40" s="18">
        <f t="shared" ca="1" si="73"/>
        <v>9.9775795189004484</v>
      </c>
      <c r="AF40" s="18">
        <f t="shared" ca="1" si="74"/>
        <v>9.9776219364089975</v>
      </c>
      <c r="AG40" s="18">
        <f t="shared" ca="1" si="75"/>
        <v>9.9776682606220533</v>
      </c>
      <c r="AH40" s="18">
        <f t="shared" ca="1" si="76"/>
        <v>9.9777171820579618</v>
      </c>
      <c r="AI40" s="18">
        <f t="shared" ca="1" si="77"/>
        <v>9.9777673373327929</v>
      </c>
      <c r="AJ40" s="18">
        <f t="shared" ca="1" si="78"/>
        <v>9.977817368428866</v>
      </c>
      <c r="AK40" s="18">
        <f t="shared" ca="1" si="79"/>
        <v>9.9778659791342275</v>
      </c>
      <c r="AL40" s="18">
        <f t="shared" ca="1" si="80"/>
        <v>9.9779119821164564</v>
      </c>
      <c r="AM40" s="18">
        <f t="shared" ca="1" si="81"/>
        <v>9.9779543323450515</v>
      </c>
      <c r="AN40" s="18">
        <f t="shared" ca="1" si="82"/>
        <v>9.9779921459016734</v>
      </c>
      <c r="AO40" s="18">
        <f t="shared" ca="1" si="83"/>
        <v>9.9780247061400793</v>
      </c>
      <c r="AP40" s="18">
        <f t="shared" ca="1" si="84"/>
        <v>9.9780514608420319</v>
      </c>
      <c r="AQ40" s="18">
        <f t="shared" ca="1" si="85"/>
        <v>9.9780720144234856</v>
      </c>
      <c r="AR40" s="18">
        <f t="shared" ca="1" si="48"/>
        <v>9.9780861187788386</v>
      </c>
    </row>
    <row r="41" spans="7:48" x14ac:dyDescent="0.3">
      <c r="G41" s="1">
        <v>17</v>
      </c>
      <c r="H41" s="18">
        <f t="shared" ca="1" si="49"/>
        <v>9.9778670215933545</v>
      </c>
      <c r="I41" s="18">
        <f t="shared" ca="1" si="50"/>
        <v>9.9778607391630274</v>
      </c>
      <c r="J41" s="18">
        <f t="shared" ca="1" si="51"/>
        <v>9.9778483294712874</v>
      </c>
      <c r="K41" s="18">
        <f t="shared" ca="1" si="52"/>
        <v>9.9778300913910414</v>
      </c>
      <c r="L41" s="18">
        <f t="shared" ca="1" si="53"/>
        <v>9.9778064699163682</v>
      </c>
      <c r="M41" s="18">
        <f t="shared" ca="1" si="54"/>
        <v>9.9777780582829116</v>
      </c>
      <c r="N41" s="18">
        <f t="shared" ca="1" si="55"/>
        <v>9.9777455977327651</v>
      </c>
      <c r="O41" s="18">
        <f t="shared" ca="1" si="56"/>
        <v>9.977709972428654</v>
      </c>
      <c r="P41" s="18">
        <f t="shared" ca="1" si="57"/>
        <v>9.9776721969725024</v>
      </c>
      <c r="Q41" s="18">
        <f t="shared" ca="1" si="59"/>
        <v>9.9776333945370546</v>
      </c>
      <c r="R41" s="18">
        <f t="shared" ca="1" si="60"/>
        <v>9.9775947648928067</v>
      </c>
      <c r="S41" s="18">
        <f t="shared" ca="1" si="61"/>
        <v>9.9775575434552071</v>
      </c>
      <c r="T41" s="18">
        <f t="shared" ca="1" si="62"/>
        <v>9.9775229543769459</v>
      </c>
      <c r="U41" s="18">
        <f t="shared" ca="1" si="63"/>
        <v>9.9774921619475698</v>
      </c>
      <c r="V41" s="18">
        <f t="shared" ca="1" si="64"/>
        <v>9.977466224644882</v>
      </c>
      <c r="W41" s="18">
        <f t="shared" ca="1" si="65"/>
        <v>9.9774460552089508</v>
      </c>
      <c r="X41" s="18">
        <f t="shared" ca="1" si="66"/>
        <v>9.9774323886284542</v>
      </c>
      <c r="Y41" s="18">
        <f t="shared" ca="1" si="67"/>
        <v>9.9774257585379154</v>
      </c>
      <c r="Z41" s="18">
        <f t="shared" ca="1" si="68"/>
        <v>9.9774264815952058</v>
      </c>
      <c r="AA41" s="18">
        <f t="shared" ca="1" si="69"/>
        <v>9.9774346490407488</v>
      </c>
      <c r="AB41" s="18">
        <f t="shared" ca="1" si="70"/>
        <v>9.9774501247441894</v>
      </c>
      <c r="AC41" s="18">
        <f t="shared" ca="1" si="71"/>
        <v>9.9774725494450145</v>
      </c>
      <c r="AD41" s="18">
        <f t="shared" ca="1" si="72"/>
        <v>9.9775013513906394</v>
      </c>
      <c r="AE41" s="18">
        <f t="shared" ca="1" si="73"/>
        <v>9.9775357639681506</v>
      </c>
      <c r="AF41" s="18">
        <f t="shared" ca="1" si="74"/>
        <v>9.9775748510185487</v>
      </c>
      <c r="AG41" s="18">
        <f t="shared" ca="1" si="75"/>
        <v>9.9776175401476586</v>
      </c>
      <c r="AH41" s="18">
        <f t="shared" ca="1" si="76"/>
        <v>9.9776626634276582</v>
      </c>
      <c r="AI41" s="18">
        <f t="shared" ca="1" si="77"/>
        <v>9.9777090035260407</v>
      </c>
      <c r="AJ41" s="18">
        <f t="shared" ca="1" si="78"/>
        <v>9.9777553418784688</v>
      </c>
      <c r="AK41" s="18">
        <f t="shared" ca="1" si="79"/>
        <v>9.9778005046240104</v>
      </c>
      <c r="AL41" s="18">
        <f t="shared" ca="1" si="80"/>
        <v>9.9778434021705724</v>
      </c>
      <c r="AM41" s="18">
        <f t="shared" ca="1" si="81"/>
        <v>9.977883059530841</v>
      </c>
      <c r="AN41" s="18">
        <f t="shared" ca="1" si="82"/>
        <v>9.97791863646267</v>
      </c>
      <c r="AO41" s="18">
        <f t="shared" ca="1" si="83"/>
        <v>9.9779494382521268</v>
      </c>
      <c r="AP41" s="18">
        <f t="shared" ca="1" si="84"/>
        <v>9.9779749191978713</v>
      </c>
      <c r="AQ41" s="18">
        <f t="shared" ca="1" si="85"/>
        <v>9.9779946813580356</v>
      </c>
      <c r="AR41" s="18">
        <f t="shared" ca="1" si="48"/>
        <v>9.9780084710322061</v>
      </c>
    </row>
    <row r="42" spans="7:48" x14ac:dyDescent="0.3">
      <c r="G42" s="1">
        <v>18</v>
      </c>
      <c r="H42" s="18">
        <f t="shared" ca="1" si="49"/>
        <v>9.9778089135425478</v>
      </c>
      <c r="I42" s="18">
        <f t="shared" ca="1" si="50"/>
        <v>9.9778030019645527</v>
      </c>
      <c r="J42" s="18">
        <f t="shared" ca="1" si="51"/>
        <v>9.9777913337530073</v>
      </c>
      <c r="K42" s="18">
        <f t="shared" ca="1" si="52"/>
        <v>9.9777742066359139</v>
      </c>
      <c r="L42" s="18">
        <f t="shared" ca="1" si="53"/>
        <v>9.9777520608042174</v>
      </c>
      <c r="M42" s="18">
        <f t="shared" ca="1" si="54"/>
        <v>9.9777254773402326</v>
      </c>
      <c r="N42" s="18">
        <f t="shared" ca="1" si="55"/>
        <v>9.9776951738873354</v>
      </c>
      <c r="O42" s="18">
        <f t="shared" ca="1" si="56"/>
        <v>9.9776619958407267</v>
      </c>
      <c r="P42" s="18">
        <f t="shared" ca="1" si="57"/>
        <v>9.9776269014383843</v>
      </c>
      <c r="Q42" s="18">
        <f t="shared" ca="1" si="59"/>
        <v>9.9775909396362845</v>
      </c>
      <c r="R42" s="18">
        <f t="shared" ca="1" si="60"/>
        <v>9.9775552205731035</v>
      </c>
      <c r="S42" s="18">
        <f t="shared" ca="1" si="61"/>
        <v>9.977520879625807</v>
      </c>
      <c r="T42" s="18">
        <f t="shared" ca="1" si="62"/>
        <v>9.9774890372233767</v>
      </c>
      <c r="U42" s="18">
        <f t="shared" ca="1" si="63"/>
        <v>9.9774607573500873</v>
      </c>
      <c r="V42" s="18">
        <f t="shared" ca="1" si="64"/>
        <v>9.9774370077905523</v>
      </c>
      <c r="W42" s="18">
        <f t="shared" ca="1" si="65"/>
        <v>9.9774186246767904</v>
      </c>
      <c r="X42" s="18">
        <f t="shared" ca="1" si="66"/>
        <v>9.977406283052904</v>
      </c>
      <c r="Y42" s="18">
        <f t="shared" ca="1" si="67"/>
        <v>9.9774004742962674</v>
      </c>
      <c r="Z42" s="18">
        <f t="shared" ca="1" si="68"/>
        <v>9.9774014905638548</v>
      </c>
      <c r="AA42" s="18">
        <f t="shared" ca="1" si="69"/>
        <v>9.9774094160702322</v>
      </c>
      <c r="AB42" s="18">
        <f t="shared" ca="1" si="70"/>
        <v>9.9774241249312627</v>
      </c>
      <c r="AC42" s="18">
        <f t="shared" ca="1" si="71"/>
        <v>9.9774452854317843</v>
      </c>
      <c r="AD42" s="18">
        <f t="shared" ca="1" si="72"/>
        <v>9.9774723707670159</v>
      </c>
      <c r="AE42" s="18">
        <f t="shared" ca="1" si="73"/>
        <v>9.9775046764287563</v>
      </c>
      <c r="AF42" s="18">
        <f t="shared" ca="1" si="74"/>
        <v>9.9775413443324812</v>
      </c>
      <c r="AG42" s="18">
        <f t="shared" ca="1" si="75"/>
        <v>9.9775813934219961</v>
      </c>
      <c r="AH42" s="18">
        <f t="shared" ca="1" si="76"/>
        <v>9.9776237558323881</v>
      </c>
      <c r="AI42" s="18">
        <f t="shared" ca="1" si="77"/>
        <v>9.9776673168453236</v>
      </c>
      <c r="AJ42" s="18">
        <f t="shared" ca="1" si="78"/>
        <v>9.9777109560709469</v>
      </c>
      <c r="AK42" s="18">
        <f t="shared" ca="1" si="79"/>
        <v>9.9777535868507954</v>
      </c>
      <c r="AL42" s="18">
        <f t="shared" ca="1" si="80"/>
        <v>9.9777941910423671</v>
      </c>
      <c r="AM42" s="18">
        <f t="shared" ca="1" si="81"/>
        <v>9.9778318471367378</v>
      </c>
      <c r="AN42" s="18">
        <f t="shared" ca="1" si="82"/>
        <v>9.9778657508272595</v>
      </c>
      <c r="AO42" s="18">
        <f t="shared" ca="1" si="83"/>
        <v>9.977895228322982</v>
      </c>
      <c r="AP42" s="18">
        <f t="shared" ca="1" si="84"/>
        <v>9.9779197435881244</v>
      </c>
      <c r="AQ42" s="18">
        <f t="shared" ca="1" si="85"/>
        <v>9.9779389011585238</v>
      </c>
      <c r="AR42" s="18">
        <f t="shared" ca="1" si="48"/>
        <v>9.9779524462556317</v>
      </c>
    </row>
    <row r="43" spans="7:48" x14ac:dyDescent="0.3">
      <c r="G43" s="1">
        <v>19</v>
      </c>
      <c r="H43" s="18">
        <f t="shared" ca="1" si="49"/>
        <v>9.9777730517428829</v>
      </c>
      <c r="I43" s="18">
        <f t="shared" ca="1" si="50"/>
        <v>9.9777673912379701</v>
      </c>
      <c r="J43" s="18">
        <f t="shared" ca="1" si="51"/>
        <v>9.9777562241959199</v>
      </c>
      <c r="K43" s="18">
        <f t="shared" ca="1" si="52"/>
        <v>9.9777398460275659</v>
      </c>
      <c r="L43" s="18">
        <f t="shared" ca="1" si="53"/>
        <v>9.9777186916304039</v>
      </c>
      <c r="M43" s="18">
        <f t="shared" ca="1" si="54"/>
        <v>9.9776933316491849</v>
      </c>
      <c r="N43" s="18">
        <f t="shared" ca="1" si="55"/>
        <v>9.9776644658020466</v>
      </c>
      <c r="O43" s="18">
        <f t="shared" ca="1" si="56"/>
        <v>9.9776329120210328</v>
      </c>
      <c r="P43" s="18">
        <f t="shared" ca="1" si="57"/>
        <v>9.9775995903090191</v>
      </c>
      <c r="Q43" s="18">
        <f t="shared" ca="1" si="59"/>
        <v>9.9775655006580948</v>
      </c>
      <c r="R43" s="18">
        <f t="shared" ca="1" si="60"/>
        <v>9.9775316950802821</v>
      </c>
      <c r="S43" s="18">
        <f t="shared" ca="1" si="61"/>
        <v>9.9774992446528206</v>
      </c>
      <c r="T43" s="18">
        <f t="shared" ca="1" si="62"/>
        <v>9.9774692032795453</v>
      </c>
      <c r="U43" s="18">
        <f t="shared" ca="1" si="63"/>
        <v>9.977442570402097</v>
      </c>
      <c r="V43" s="18">
        <f t="shared" ca="1" si="64"/>
        <v>9.9774202550232474</v>
      </c>
      <c r="W43" s="18">
        <f t="shared" ca="1" si="65"/>
        <v>9.9774030431372918</v>
      </c>
      <c r="X43" s="18">
        <f t="shared" ca="1" si="66"/>
        <v>9.9773915701360174</v>
      </c>
      <c r="Y43" s="18">
        <f t="shared" ca="1" si="67"/>
        <v>9.9773862991606492</v>
      </c>
      <c r="Z43" s="18">
        <f t="shared" ca="1" si="68"/>
        <v>9.9773875058592019</v>
      </c>
      <c r="AA43" s="18">
        <f t="shared" ca="1" si="69"/>
        <v>9.977395269671181</v>
      </c>
      <c r="AB43" s="18">
        <f t="shared" ca="1" si="70"/>
        <v>9.9774094716059629</v>
      </c>
      <c r="AC43" s="18">
        <f t="shared" ca="1" si="71"/>
        <v>9.9774297984574112</v>
      </c>
      <c r="AD43" s="18">
        <f t="shared" ca="1" si="72"/>
        <v>9.9774557534206743</v>
      </c>
      <c r="AE43" s="18">
        <f t="shared" ca="1" si="73"/>
        <v>9.9774866730533809</v>
      </c>
      <c r="AF43" s="18">
        <f t="shared" ca="1" si="74"/>
        <v>9.977521750369915</v>
      </c>
      <c r="AG43" s="18">
        <f t="shared" ca="1" si="75"/>
        <v>9.9775600635274664</v>
      </c>
      <c r="AH43" s="18">
        <f t="shared" ca="1" si="76"/>
        <v>9.9776006090677996</v>
      </c>
      <c r="AI43" s="18">
        <f t="shared" ca="1" si="77"/>
        <v>9.9776423381076143</v>
      </c>
      <c r="AJ43" s="18">
        <f t="shared" ca="1" si="78"/>
        <v>9.9776841933799254</v>
      </c>
      <c r="AK43" s="18">
        <f t="shared" ca="1" si="79"/>
        <v>9.9777251448011839</v>
      </c>
      <c r="AL43" s="18">
        <f t="shared" ca="1" si="80"/>
        <v>9.9777642214018272</v>
      </c>
      <c r="AM43" s="18">
        <f t="shared" ca="1" si="81"/>
        <v>9.9778005380115182</v>
      </c>
      <c r="AN43" s="18">
        <f t="shared" ca="1" si="82"/>
        <v>9.9778333158937009</v>
      </c>
      <c r="AO43" s="18">
        <f t="shared" ca="1" si="83"/>
        <v>9.9778618973636526</v>
      </c>
      <c r="AP43" s="18">
        <f t="shared" ca="1" si="84"/>
        <v>9.9778857551075433</v>
      </c>
      <c r="AQ43" s="18">
        <f t="shared" ca="1" si="85"/>
        <v>9.9779044973371391</v>
      </c>
      <c r="AR43" s="18">
        <f t="shared" ca="1" si="48"/>
        <v>9.9779178700446725</v>
      </c>
    </row>
    <row r="44" spans="7:48" x14ac:dyDescent="0.3">
      <c r="G44" s="1">
        <v>20</v>
      </c>
      <c r="H44" s="18">
        <f ca="1">(H43+I44)/2</f>
        <v>9.9777592853348693</v>
      </c>
      <c r="I44" s="18">
        <f ca="1">(H44+J44+I43)/3</f>
        <v>9.9777537558174529</v>
      </c>
      <c r="J44" s="18">
        <f t="shared" ref="J44:AQ44" ca="1" si="86">(I44+K44+J43)/3</f>
        <v>9.9777428499013556</v>
      </c>
      <c r="K44" s="18">
        <f t="shared" ca="1" si="86"/>
        <v>9.9777268611582226</v>
      </c>
      <c r="L44" s="18">
        <f t="shared" ca="1" si="86"/>
        <v>9.9777062208980976</v>
      </c>
      <c r="M44" s="18">
        <f t="shared" ca="1" si="86"/>
        <v>9.977681493436716</v>
      </c>
      <c r="N44" s="18">
        <f t="shared" ca="1" si="86"/>
        <v>9.9776533683669903</v>
      </c>
      <c r="O44" s="18">
        <f t="shared" ca="1" si="86"/>
        <v>9.9776226488038837</v>
      </c>
      <c r="P44" s="18">
        <f t="shared" ca="1" si="86"/>
        <v>9.9775902347408305</v>
      </c>
      <c r="Q44" s="18">
        <f t="shared" ca="1" si="86"/>
        <v>9.9775571010618052</v>
      </c>
      <c r="R44" s="18">
        <f t="shared" ca="1" si="86"/>
        <v>9.9775242703579039</v>
      </c>
      <c r="S44" s="18">
        <f t="shared" ca="1" si="86"/>
        <v>9.977492781398297</v>
      </c>
      <c r="T44" s="18">
        <f t="shared" ca="1" si="86"/>
        <v>9.9774636547509683</v>
      </c>
      <c r="U44" s="18">
        <f t="shared" ca="1" si="86"/>
        <v>9.9774378574842757</v>
      </c>
      <c r="V44" s="18">
        <f t="shared" ca="1" si="86"/>
        <v>9.9774162690089856</v>
      </c>
      <c r="W44" s="18">
        <f t="shared" ca="1" si="86"/>
        <v>9.9773996499426918</v>
      </c>
      <c r="X44" s="18">
        <f t="shared" ca="1" si="86"/>
        <v>9.9773886154846476</v>
      </c>
      <c r="Y44" s="18">
        <f t="shared" ca="1" si="86"/>
        <v>9.9773836143127728</v>
      </c>
      <c r="Z44" s="18">
        <f t="shared" ca="1" si="86"/>
        <v>9.9773849135782733</v>
      </c>
      <c r="AA44" s="18">
        <f t="shared" ca="1" si="86"/>
        <v>9.9773925902527374</v>
      </c>
      <c r="AB44" s="18">
        <f t="shared" ca="1" si="86"/>
        <v>9.9774065288946474</v>
      </c>
      <c r="AC44" s="18">
        <f t="shared" ca="1" si="86"/>
        <v>9.9774264258149525</v>
      </c>
      <c r="AD44" s="18">
        <f t="shared" ca="1" si="86"/>
        <v>9.977451799571373</v>
      </c>
      <c r="AE44" s="18">
        <f t="shared" ca="1" si="86"/>
        <v>9.9774820076351123</v>
      </c>
      <c r="AF44" s="18">
        <f t="shared" ca="1" si="86"/>
        <v>9.9775162688898451</v>
      </c>
      <c r="AG44" s="18">
        <f t="shared" ca="1" si="86"/>
        <v>9.9775536913114973</v>
      </c>
      <c r="AH44" s="18">
        <f t="shared" ca="1" si="86"/>
        <v>9.977593303758022</v>
      </c>
      <c r="AI44" s="18">
        <f t="shared" ca="1" si="86"/>
        <v>9.9776340903474381</v>
      </c>
      <c r="AJ44" s="18">
        <f t="shared" ca="1" si="86"/>
        <v>9.9776750255405862</v>
      </c>
      <c r="AK44" s="18">
        <f t="shared" ca="1" si="86"/>
        <v>9.9777151079014477</v>
      </c>
      <c r="AL44" s="18">
        <f t="shared" ca="1" si="86"/>
        <v>9.9777533906662281</v>
      </c>
      <c r="AM44" s="18">
        <f t="shared" ca="1" si="86"/>
        <v>9.9777890077069831</v>
      </c>
      <c r="AN44" s="18">
        <f t="shared" ca="1" si="86"/>
        <v>9.977821194126431</v>
      </c>
      <c r="AO44" s="18">
        <f t="shared" ca="1" si="86"/>
        <v>9.9778493014134302</v>
      </c>
      <c r="AP44" s="18">
        <f t="shared" ca="1" si="86"/>
        <v>9.9778728076757641</v>
      </c>
      <c r="AQ44" s="18">
        <f t="shared" ca="1" si="86"/>
        <v>9.9778913238513827</v>
      </c>
      <c r="AR44" s="18">
        <f ca="1">(AR43+AQ44)/2</f>
        <v>9.9779045969480276</v>
      </c>
    </row>
    <row r="47" spans="7:48" x14ac:dyDescent="0.3">
      <c r="H47" s="1">
        <f t="shared" ref="H47:Q47" ca="1" si="87">-b*(H16-H17)</f>
        <v>-2.4219204419750897E-13</v>
      </c>
      <c r="I47" s="1">
        <f t="shared" ca="1" si="87"/>
        <v>-2.4195401238102931E-13</v>
      </c>
      <c r="J47" s="1">
        <f t="shared" ca="1" si="87"/>
        <v>-2.4147617239123064E-13</v>
      </c>
      <c r="K47" s="1">
        <f t="shared" ca="1" si="87"/>
        <v>-2.4076030058495235E-13</v>
      </c>
      <c r="L47" s="1">
        <f t="shared" ca="1" si="87"/>
        <v>-2.3979396246431859E-13</v>
      </c>
      <c r="M47" s="1">
        <f t="shared" ca="1" si="87"/>
        <v>-2.3858071074300824E-13</v>
      </c>
      <c r="N47" s="1">
        <f t="shared" ca="1" si="87"/>
        <v>-2.3711166363682423E-13</v>
      </c>
      <c r="O47" s="1">
        <f t="shared" ca="1" si="87"/>
        <v>-2.3567636731058884E-13</v>
      </c>
      <c r="P47" s="1">
        <f t="shared" ca="1" si="87"/>
        <v>-2.3496582457482873E-13</v>
      </c>
      <c r="Q47" s="1">
        <f t="shared" ca="1" si="87"/>
        <v>-2.3579715957566803E-13</v>
      </c>
      <c r="R47" s="4">
        <f ca="1">SUM(H47:Q47)</f>
        <v>-2.3883082178599576E-12</v>
      </c>
      <c r="Y47" s="1">
        <f t="shared" ref="Y47:Y63" ca="1" si="88">-d*(Y28-X28)</f>
        <v>4.4380031114954477E-13</v>
      </c>
      <c r="AI47" s="1">
        <f t="shared" ref="AI47:AR47" ca="1" si="89">-b*(AI16-AI17)</f>
        <v>-2.4219382055434833E-13</v>
      </c>
      <c r="AJ47" s="1">
        <f t="shared" ca="1" si="89"/>
        <v>-2.4195578873786872E-13</v>
      </c>
      <c r="AK47" s="1">
        <f t="shared" ca="1" si="89"/>
        <v>-2.4147972510490945E-13</v>
      </c>
      <c r="AL47" s="1">
        <f t="shared" ca="1" si="89"/>
        <v>-2.4076207694179176E-13</v>
      </c>
      <c r="AM47" s="1">
        <f t="shared" ca="1" si="89"/>
        <v>-2.3979751517799741E-13</v>
      </c>
      <c r="AN47" s="1">
        <f t="shared" ca="1" si="89"/>
        <v>-2.3857893438616883E-13</v>
      </c>
      <c r="AO47" s="1">
        <f t="shared" ca="1" si="89"/>
        <v>-2.3711166363682423E-13</v>
      </c>
      <c r="AP47" s="1">
        <f t="shared" ca="1" si="89"/>
        <v>-2.3567636731058884E-13</v>
      </c>
      <c r="AQ47" s="1">
        <f t="shared" ca="1" si="89"/>
        <v>-2.3496582457482873E-13</v>
      </c>
      <c r="AR47" s="1">
        <f t="shared" ca="1" si="89"/>
        <v>-2.3579715957566803E-13</v>
      </c>
      <c r="AS47" s="4">
        <f ca="1">SUM(AI47:AR47)</f>
        <v>-2.3883188760009946E-12</v>
      </c>
      <c r="AV47" s="1">
        <f ca="1">R47</f>
        <v>-2.3883082178599576E-12</v>
      </c>
    </row>
    <row r="48" spans="7:48" x14ac:dyDescent="0.3">
      <c r="Y48" s="1">
        <f t="shared" ca="1" si="88"/>
        <v>4.2642418264904338E-13</v>
      </c>
      <c r="AV48" s="1">
        <f ca="1">AS47</f>
        <v>-2.3883188760009946E-12</v>
      </c>
    </row>
    <row r="49" spans="25:48" x14ac:dyDescent="0.3">
      <c r="Y49" s="1">
        <f t="shared" ca="1" si="88"/>
        <v>3.9516852726961818E-13</v>
      </c>
      <c r="AV49" s="1">
        <f ca="1">Y64</f>
        <v>3.4274844826320821E-12</v>
      </c>
    </row>
    <row r="50" spans="25:48" x14ac:dyDescent="0.3">
      <c r="Y50" s="1">
        <f t="shared" ca="1" si="88"/>
        <v>3.5522918850006134E-13</v>
      </c>
    </row>
    <row r="51" spans="25:48" x14ac:dyDescent="0.3">
      <c r="Y51" s="1">
        <f t="shared" ca="1" si="88"/>
        <v>3.1166329527820835E-13</v>
      </c>
    </row>
    <row r="52" spans="25:48" x14ac:dyDescent="0.3">
      <c r="Y52" s="1">
        <f t="shared" ca="1" si="88"/>
        <v>2.6837501032161982E-13</v>
      </c>
    </row>
    <row r="53" spans="25:48" x14ac:dyDescent="0.3">
      <c r="Y53" s="1">
        <f t="shared" ca="1" si="88"/>
        <v>2.2789055961425222E-13</v>
      </c>
    </row>
    <row r="54" spans="25:48" x14ac:dyDescent="0.3">
      <c r="Y54" s="1">
        <f t="shared" ca="1" si="88"/>
        <v>1.915672399555035E-13</v>
      </c>
    </row>
    <row r="55" spans="25:48" x14ac:dyDescent="0.3">
      <c r="Y55" s="1">
        <f t="shared" ca="1" si="88"/>
        <v>1.59936173744768E-13</v>
      </c>
    </row>
    <row r="56" spans="25:48" x14ac:dyDescent="0.3">
      <c r="Y56" s="1">
        <f t="shared" ca="1" si="88"/>
        <v>1.330194469773005E-13</v>
      </c>
    </row>
    <row r="57" spans="25:48" x14ac:dyDescent="0.3">
      <c r="Y57" s="1">
        <f t="shared" ca="1" si="88"/>
        <v>1.1056740644832531E-13</v>
      </c>
    </row>
    <row r="58" spans="25:48" x14ac:dyDescent="0.3">
      <c r="Y58" s="1">
        <f t="shared" ca="1" si="88"/>
        <v>9.2215371001458387E-14</v>
      </c>
    </row>
    <row r="59" spans="25:48" x14ac:dyDescent="0.3">
      <c r="Y59" s="1">
        <f t="shared" ca="1" si="88"/>
        <v>7.7577912289683589E-14</v>
      </c>
    </row>
    <row r="60" spans="25:48" x14ac:dyDescent="0.3">
      <c r="Y60" s="1">
        <f t="shared" ca="1" si="88"/>
        <v>6.6300905388061442E-14</v>
      </c>
    </row>
    <row r="61" spans="25:48" x14ac:dyDescent="0.3">
      <c r="Y61" s="1">
        <f t="shared" ca="1" si="88"/>
        <v>5.8087566365827572E-14</v>
      </c>
    </row>
    <row r="62" spans="25:48" x14ac:dyDescent="0.3">
      <c r="Y62" s="1">
        <f t="shared" ca="1" si="88"/>
        <v>5.2709753681767778E-14</v>
      </c>
    </row>
    <row r="63" spans="25:48" x14ac:dyDescent="0.3">
      <c r="Y63" s="1">
        <f t="shared" ca="1" si="88"/>
        <v>5.0011718748521619E-14</v>
      </c>
    </row>
    <row r="64" spans="25:48" x14ac:dyDescent="0.3">
      <c r="Y64" s="4">
        <f ca="1">SUM(Y47:Y63)</f>
        <v>3.4205445693835657E-12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Ex1</vt:lpstr>
      <vt:lpstr>Ex2</vt:lpstr>
      <vt:lpstr>Ex3</vt:lpstr>
      <vt:lpstr>Chart1</vt:lpstr>
      <vt:lpstr>a</vt:lpstr>
      <vt:lpstr>b</vt:lpstr>
      <vt:lpstr>d</vt:lpstr>
      <vt:lpstr>Q_L_s</vt:lpstr>
      <vt:lpstr>r_</vt:lpstr>
      <vt:lpstr>S_</vt:lpstr>
      <vt:lpstr>TAU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2016-11-05T13:59:57Z</dcterms:modified>
</cp:coreProperties>
</file>